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4795" windowHeight="12270" activeTab="1"/>
  </bookViews>
  <sheets>
    <sheet name="3 bandes  - 3.10" sheetId="2" r:id="rId1"/>
    <sheet name="3 bandes  - 2.80 - 2.60" sheetId="4" r:id="rId2"/>
    <sheet name="5Q" sheetId="5" r:id="rId3"/>
    <sheet name="3 bandes - poule de 2 " sheetId="3" r:id="rId4"/>
    <sheet name=" 5Q - poule de 2" sheetId="7" r:id="rId5"/>
    <sheet name="Distances" sheetId="6" r:id="rId6"/>
  </sheets>
  <calcPr calcId="125725"/>
</workbook>
</file>

<file path=xl/calcChain.xml><?xml version="1.0" encoding="utf-8"?>
<calcChain xmlns="http://schemas.openxmlformats.org/spreadsheetml/2006/main">
  <c r="AY44" i="5"/>
  <c r="AT44"/>
  <c r="AR44" s="1"/>
  <c r="AX44" s="1"/>
  <c r="AZ44" s="1"/>
  <c r="AQ44"/>
  <c r="AO44" s="1"/>
  <c r="AY42"/>
  <c r="AW42"/>
  <c r="AU42" s="1"/>
  <c r="AQ42"/>
  <c r="AO42" s="1"/>
  <c r="AY40"/>
  <c r="AW40"/>
  <c r="AU40" s="1"/>
  <c r="AX40" s="1"/>
  <c r="AZ40" s="1"/>
  <c r="AT40"/>
  <c r="AR40" s="1"/>
  <c r="BR71" i="4"/>
  <c r="BP71"/>
  <c r="BM71"/>
  <c r="BK71"/>
  <c r="CA70"/>
  <c r="BS70"/>
  <c r="BR70"/>
  <c r="BP70"/>
  <c r="BN70"/>
  <c r="BM70"/>
  <c r="BK70"/>
  <c r="BW69"/>
  <c r="BU69"/>
  <c r="BM69"/>
  <c r="BK69"/>
  <c r="CA68"/>
  <c r="BX68"/>
  <c r="BW68"/>
  <c r="BU68"/>
  <c r="BO70" s="1"/>
  <c r="BN68"/>
  <c r="BM68"/>
  <c r="BK68"/>
  <c r="BZ68" s="1"/>
  <c r="BW67"/>
  <c r="BU67"/>
  <c r="BR67"/>
  <c r="BP67"/>
  <c r="CA66"/>
  <c r="BX66"/>
  <c r="BW66"/>
  <c r="BU66"/>
  <c r="BJ70" s="1"/>
  <c r="BS66"/>
  <c r="BR66"/>
  <c r="BP66"/>
  <c r="K16" i="7"/>
  <c r="K14"/>
  <c r="I16"/>
  <c r="G16" s="1"/>
  <c r="I14"/>
  <c r="G14" s="1"/>
  <c r="F16"/>
  <c r="D16" s="1"/>
  <c r="J16" s="1"/>
  <c r="F14"/>
  <c r="D14" s="1"/>
  <c r="J14" s="1"/>
  <c r="Q16" i="3"/>
  <c r="Q14"/>
  <c r="M17"/>
  <c r="K17" s="1"/>
  <c r="N16"/>
  <c r="M16"/>
  <c r="M15"/>
  <c r="N14"/>
  <c r="M14"/>
  <c r="H17"/>
  <c r="I16"/>
  <c r="H16"/>
  <c r="H15"/>
  <c r="I14"/>
  <c r="H14"/>
  <c r="AO110" i="4"/>
  <c r="AM110"/>
  <c r="AJ110"/>
  <c r="AH110"/>
  <c r="AX109"/>
  <c r="AP109"/>
  <c r="AO109"/>
  <c r="AM109"/>
  <c r="AK109"/>
  <c r="AJ109"/>
  <c r="AH109"/>
  <c r="AW109" s="1"/>
  <c r="AT108"/>
  <c r="AR108"/>
  <c r="AJ108"/>
  <c r="AH108"/>
  <c r="AX107"/>
  <c r="AU107"/>
  <c r="AT107"/>
  <c r="AR107"/>
  <c r="AL109" s="1"/>
  <c r="AK107"/>
  <c r="AJ107"/>
  <c r="AH107"/>
  <c r="AW107" s="1"/>
  <c r="AT106"/>
  <c r="AR106"/>
  <c r="AO106"/>
  <c r="AM106"/>
  <c r="AX105"/>
  <c r="AU105"/>
  <c r="AT105"/>
  <c r="AR105"/>
  <c r="AG109" s="1"/>
  <c r="AP105"/>
  <c r="AO105"/>
  <c r="AM105"/>
  <c r="AG107" s="1"/>
  <c r="AO71"/>
  <c r="AM71"/>
  <c r="AJ71"/>
  <c r="AH71"/>
  <c r="AX70"/>
  <c r="AP70"/>
  <c r="AO70"/>
  <c r="AM70"/>
  <c r="AK70"/>
  <c r="AJ70"/>
  <c r="AH70"/>
  <c r="AW70" s="1"/>
  <c r="AT69"/>
  <c r="AR69"/>
  <c r="AJ69"/>
  <c r="AH69"/>
  <c r="AX68"/>
  <c r="AU68"/>
  <c r="AT68"/>
  <c r="AR68"/>
  <c r="AL70" s="1"/>
  <c r="AK68"/>
  <c r="AJ68"/>
  <c r="AH68"/>
  <c r="AW68" s="1"/>
  <c r="AT67"/>
  <c r="AR67"/>
  <c r="AO67"/>
  <c r="AM67"/>
  <c r="AX66"/>
  <c r="AU66"/>
  <c r="AT66"/>
  <c r="AR66"/>
  <c r="AG70" s="1"/>
  <c r="AP66"/>
  <c r="AO66"/>
  <c r="AM66"/>
  <c r="AG68" s="1"/>
  <c r="AO32"/>
  <c r="AM32"/>
  <c r="AJ32"/>
  <c r="AH32"/>
  <c r="AX31"/>
  <c r="AP31"/>
  <c r="AO31"/>
  <c r="AM31"/>
  <c r="AK31"/>
  <c r="AJ31"/>
  <c r="AH31"/>
  <c r="AW31" s="1"/>
  <c r="AT30"/>
  <c r="AR30"/>
  <c r="AJ30"/>
  <c r="AH30"/>
  <c r="AX29"/>
  <c r="AU29"/>
  <c r="AT29"/>
  <c r="AR29"/>
  <c r="AQ29" s="1"/>
  <c r="AK29"/>
  <c r="AJ29"/>
  <c r="AH29"/>
  <c r="AT28"/>
  <c r="AR28"/>
  <c r="AO28"/>
  <c r="AM28"/>
  <c r="AX27"/>
  <c r="AU27"/>
  <c r="AT27"/>
  <c r="AR27"/>
  <c r="AG31" s="1"/>
  <c r="AP27"/>
  <c r="AO27"/>
  <c r="AM27"/>
  <c r="AW27" s="1"/>
  <c r="AL27"/>
  <c r="AB68" i="5"/>
  <c r="Z68" s="1"/>
  <c r="AE66"/>
  <c r="AC66" s="1"/>
  <c r="AB43"/>
  <c r="Z43" s="1"/>
  <c r="AE41"/>
  <c r="AC41" s="1"/>
  <c r="AB16"/>
  <c r="Z16" s="1"/>
  <c r="AE14"/>
  <c r="AC14" s="1"/>
  <c r="BJ68" i="4" l="1"/>
  <c r="BT68"/>
  <c r="BZ70"/>
  <c r="AX42" i="5"/>
  <c r="AZ42" s="1"/>
  <c r="BA42" s="1"/>
  <c r="BA44"/>
  <c r="BO66" i="4"/>
  <c r="BT66"/>
  <c r="AG29"/>
  <c r="AV29" s="1"/>
  <c r="AQ68"/>
  <c r="AQ107"/>
  <c r="BY66"/>
  <c r="BY70"/>
  <c r="CB70" s="1"/>
  <c r="CC70" s="1"/>
  <c r="BY68"/>
  <c r="CB68" s="1"/>
  <c r="CC68" s="1"/>
  <c r="BZ66"/>
  <c r="CB66" s="1"/>
  <c r="CC66" s="1"/>
  <c r="L16" i="7"/>
  <c r="M16" s="1"/>
  <c r="L14"/>
  <c r="K15" i="3"/>
  <c r="F15"/>
  <c r="F14"/>
  <c r="K16"/>
  <c r="K14"/>
  <c r="F17"/>
  <c r="F16"/>
  <c r="AQ27" i="4"/>
  <c r="AV27" s="1"/>
  <c r="AY27" s="1"/>
  <c r="AV109"/>
  <c r="AY109" s="1"/>
  <c r="AZ109" s="1"/>
  <c r="AV107"/>
  <c r="AY107" s="1"/>
  <c r="AZ107" s="1"/>
  <c r="AL105"/>
  <c r="AQ105"/>
  <c r="AV105" s="1"/>
  <c r="AY105" s="1"/>
  <c r="AZ105" s="1"/>
  <c r="AW105"/>
  <c r="AV70"/>
  <c r="AY70" s="1"/>
  <c r="AZ70" s="1"/>
  <c r="AV68"/>
  <c r="AY68" s="1"/>
  <c r="AZ68" s="1"/>
  <c r="AL66"/>
  <c r="AQ66"/>
  <c r="AW66"/>
  <c r="AW29"/>
  <c r="AL31"/>
  <c r="AV31" s="1"/>
  <c r="AY31" s="1"/>
  <c r="BA40" i="5" l="1"/>
  <c r="AY29" i="4"/>
  <c r="AZ29" s="1"/>
  <c r="AV66"/>
  <c r="AY66" s="1"/>
  <c r="AZ66" s="1"/>
  <c r="M14" i="7"/>
  <c r="P14" i="3"/>
  <c r="J14"/>
  <c r="J16"/>
  <c r="P16"/>
  <c r="E14"/>
  <c r="E16"/>
  <c r="AZ27" i="4"/>
  <c r="AZ31"/>
  <c r="I83" i="5"/>
  <c r="G83" s="1"/>
  <c r="F83"/>
  <c r="D83" s="1"/>
  <c r="L81"/>
  <c r="J81" s="1"/>
  <c r="F81"/>
  <c r="D81"/>
  <c r="L79"/>
  <c r="J79"/>
  <c r="I79"/>
  <c r="G79"/>
  <c r="I70"/>
  <c r="G70" s="1"/>
  <c r="F70"/>
  <c r="D70" s="1"/>
  <c r="L68"/>
  <c r="J68" s="1"/>
  <c r="F68"/>
  <c r="D68" s="1"/>
  <c r="L66"/>
  <c r="J66" s="1"/>
  <c r="I66"/>
  <c r="G66" s="1"/>
  <c r="I57"/>
  <c r="G57" s="1"/>
  <c r="M57" s="1"/>
  <c r="F57"/>
  <c r="D57" s="1"/>
  <c r="L55"/>
  <c r="J55" s="1"/>
  <c r="F55"/>
  <c r="D55" s="1"/>
  <c r="L53"/>
  <c r="J53" s="1"/>
  <c r="I53"/>
  <c r="G53" s="1"/>
  <c r="I44"/>
  <c r="G44" s="1"/>
  <c r="M44" s="1"/>
  <c r="F44"/>
  <c r="D44" s="1"/>
  <c r="L42"/>
  <c r="J42" s="1"/>
  <c r="F42"/>
  <c r="D42" s="1"/>
  <c r="L40"/>
  <c r="J40" s="1"/>
  <c r="M40" s="1"/>
  <c r="I40"/>
  <c r="G40" s="1"/>
  <c r="I31"/>
  <c r="G31" s="1"/>
  <c r="F31"/>
  <c r="D31" s="1"/>
  <c r="L29"/>
  <c r="J29" s="1"/>
  <c r="F29"/>
  <c r="D29" s="1"/>
  <c r="L27"/>
  <c r="J27" s="1"/>
  <c r="I27"/>
  <c r="G27" s="1"/>
  <c r="N83"/>
  <c r="N81"/>
  <c r="N79"/>
  <c r="M79"/>
  <c r="N70"/>
  <c r="N68"/>
  <c r="N66"/>
  <c r="N57"/>
  <c r="N55"/>
  <c r="N53"/>
  <c r="N44"/>
  <c r="N42"/>
  <c r="N40"/>
  <c r="N31"/>
  <c r="N29"/>
  <c r="N27"/>
  <c r="N18"/>
  <c r="N16"/>
  <c r="N14"/>
  <c r="L16"/>
  <c r="J16" s="1"/>
  <c r="L14"/>
  <c r="J14" s="1"/>
  <c r="I18"/>
  <c r="G18" s="1"/>
  <c r="F18"/>
  <c r="D18" s="1"/>
  <c r="F16"/>
  <c r="D16" s="1"/>
  <c r="I14"/>
  <c r="G14" s="1"/>
  <c r="M124" i="4"/>
  <c r="K124"/>
  <c r="H124"/>
  <c r="F124"/>
  <c r="V123"/>
  <c r="N123"/>
  <c r="M123"/>
  <c r="K123"/>
  <c r="I123"/>
  <c r="H123"/>
  <c r="F123"/>
  <c r="U123" s="1"/>
  <c r="R122"/>
  <c r="P122"/>
  <c r="H122"/>
  <c r="F122"/>
  <c r="V121"/>
  <c r="S121"/>
  <c r="R121"/>
  <c r="P121"/>
  <c r="J123" s="1"/>
  <c r="I121"/>
  <c r="H121"/>
  <c r="F121"/>
  <c r="U121" s="1"/>
  <c r="R120"/>
  <c r="P120"/>
  <c r="M120"/>
  <c r="K120"/>
  <c r="V119"/>
  <c r="S119"/>
  <c r="R119"/>
  <c r="P119"/>
  <c r="E123" s="1"/>
  <c r="N119"/>
  <c r="M119"/>
  <c r="K119"/>
  <c r="E121" s="1"/>
  <c r="M110"/>
  <c r="K110"/>
  <c r="H110"/>
  <c r="F110"/>
  <c r="V109"/>
  <c r="N109"/>
  <c r="M109"/>
  <c r="K109"/>
  <c r="I109"/>
  <c r="H109"/>
  <c r="F109"/>
  <c r="U109" s="1"/>
  <c r="R108"/>
  <c r="P108"/>
  <c r="H108"/>
  <c r="F108"/>
  <c r="V107"/>
  <c r="S107"/>
  <c r="R107"/>
  <c r="P107"/>
  <c r="O107" s="1"/>
  <c r="I107"/>
  <c r="H107"/>
  <c r="F107"/>
  <c r="R106"/>
  <c r="P106"/>
  <c r="M106"/>
  <c r="K106"/>
  <c r="V105"/>
  <c r="S105"/>
  <c r="R105"/>
  <c r="P105"/>
  <c r="E109" s="1"/>
  <c r="N105"/>
  <c r="M105"/>
  <c r="K105"/>
  <c r="U105" s="1"/>
  <c r="M97"/>
  <c r="K97"/>
  <c r="H97"/>
  <c r="F97"/>
  <c r="V96"/>
  <c r="N96"/>
  <c r="M96"/>
  <c r="K96"/>
  <c r="I96"/>
  <c r="H96"/>
  <c r="F96"/>
  <c r="U96" s="1"/>
  <c r="R95"/>
  <c r="P95"/>
  <c r="H95"/>
  <c r="F95"/>
  <c r="V94"/>
  <c r="S94"/>
  <c r="R94"/>
  <c r="P94"/>
  <c r="J96" s="1"/>
  <c r="I94"/>
  <c r="H94"/>
  <c r="F94"/>
  <c r="U94" s="1"/>
  <c r="R93"/>
  <c r="P93"/>
  <c r="M93"/>
  <c r="K93"/>
  <c r="V92"/>
  <c r="S92"/>
  <c r="R92"/>
  <c r="P92"/>
  <c r="E96" s="1"/>
  <c r="N92"/>
  <c r="M92"/>
  <c r="K92"/>
  <c r="E94" s="1"/>
  <c r="M84"/>
  <c r="K84"/>
  <c r="H84"/>
  <c r="F84"/>
  <c r="V83"/>
  <c r="N83"/>
  <c r="M83"/>
  <c r="K83"/>
  <c r="I83"/>
  <c r="H83"/>
  <c r="F83"/>
  <c r="U83" s="1"/>
  <c r="R82"/>
  <c r="P82"/>
  <c r="H82"/>
  <c r="F82"/>
  <c r="V81"/>
  <c r="S81"/>
  <c r="R81"/>
  <c r="P81"/>
  <c r="J83" s="1"/>
  <c r="I81"/>
  <c r="H81"/>
  <c r="F81"/>
  <c r="U81" s="1"/>
  <c r="R80"/>
  <c r="P80"/>
  <c r="M80"/>
  <c r="K80"/>
  <c r="V79"/>
  <c r="S79"/>
  <c r="R79"/>
  <c r="P79"/>
  <c r="E83" s="1"/>
  <c r="N79"/>
  <c r="M79"/>
  <c r="K79"/>
  <c r="E81" s="1"/>
  <c r="M71"/>
  <c r="K71"/>
  <c r="H71"/>
  <c r="F71"/>
  <c r="V70"/>
  <c r="N70"/>
  <c r="M70"/>
  <c r="K70"/>
  <c r="I70"/>
  <c r="H70"/>
  <c r="F70"/>
  <c r="R69"/>
  <c r="P69"/>
  <c r="H69"/>
  <c r="F69"/>
  <c r="V68"/>
  <c r="S68"/>
  <c r="R68"/>
  <c r="P68"/>
  <c r="O68" s="1"/>
  <c r="I68"/>
  <c r="H68"/>
  <c r="F68"/>
  <c r="R67"/>
  <c r="P67"/>
  <c r="M67"/>
  <c r="K67"/>
  <c r="V66"/>
  <c r="S66"/>
  <c r="R66"/>
  <c r="P66"/>
  <c r="E70" s="1"/>
  <c r="N66"/>
  <c r="M66"/>
  <c r="K66"/>
  <c r="U66" s="1"/>
  <c r="M58"/>
  <c r="K58"/>
  <c r="H58"/>
  <c r="F58"/>
  <c r="V57"/>
  <c r="N57"/>
  <c r="M57"/>
  <c r="K57"/>
  <c r="I57"/>
  <c r="H57"/>
  <c r="F57"/>
  <c r="R56"/>
  <c r="P56"/>
  <c r="H56"/>
  <c r="F56"/>
  <c r="V55"/>
  <c r="S55"/>
  <c r="R55"/>
  <c r="P55"/>
  <c r="J57" s="1"/>
  <c r="I55"/>
  <c r="H55"/>
  <c r="F55"/>
  <c r="U55" s="1"/>
  <c r="R54"/>
  <c r="P54"/>
  <c r="M54"/>
  <c r="K54"/>
  <c r="V53"/>
  <c r="S53"/>
  <c r="R53"/>
  <c r="P53"/>
  <c r="E57" s="1"/>
  <c r="N53"/>
  <c r="M53"/>
  <c r="K53"/>
  <c r="M45"/>
  <c r="K45"/>
  <c r="H45"/>
  <c r="F45"/>
  <c r="V44"/>
  <c r="N44"/>
  <c r="M44"/>
  <c r="K44"/>
  <c r="I44"/>
  <c r="H44"/>
  <c r="F44"/>
  <c r="R43"/>
  <c r="P43"/>
  <c r="H43"/>
  <c r="F43"/>
  <c r="V42"/>
  <c r="S42"/>
  <c r="R42"/>
  <c r="P42"/>
  <c r="J44" s="1"/>
  <c r="I42"/>
  <c r="H42"/>
  <c r="F42"/>
  <c r="U42" s="1"/>
  <c r="R41"/>
  <c r="P41"/>
  <c r="M41"/>
  <c r="K41"/>
  <c r="V40"/>
  <c r="S40"/>
  <c r="R40"/>
  <c r="P40"/>
  <c r="E44" s="1"/>
  <c r="N40"/>
  <c r="M40"/>
  <c r="K40"/>
  <c r="M32"/>
  <c r="K32"/>
  <c r="H32"/>
  <c r="F32"/>
  <c r="V31"/>
  <c r="N31"/>
  <c r="M31"/>
  <c r="K31"/>
  <c r="I31"/>
  <c r="H31"/>
  <c r="F31"/>
  <c r="U31" s="1"/>
  <c r="R30"/>
  <c r="P30"/>
  <c r="H30"/>
  <c r="F30"/>
  <c r="V29"/>
  <c r="S29"/>
  <c r="R29"/>
  <c r="P29"/>
  <c r="J31" s="1"/>
  <c r="I29"/>
  <c r="H29"/>
  <c r="F29"/>
  <c r="R28"/>
  <c r="P28"/>
  <c r="M28"/>
  <c r="K28"/>
  <c r="V27"/>
  <c r="S27"/>
  <c r="R27"/>
  <c r="P27"/>
  <c r="N27"/>
  <c r="M27"/>
  <c r="K27"/>
  <c r="E29" s="1"/>
  <c r="M19"/>
  <c r="H19"/>
  <c r="F19" s="1"/>
  <c r="V18"/>
  <c r="N18"/>
  <c r="M18"/>
  <c r="I18"/>
  <c r="H18"/>
  <c r="F18"/>
  <c r="R17"/>
  <c r="P17" s="1"/>
  <c r="H17"/>
  <c r="F17" s="1"/>
  <c r="V16"/>
  <c r="S16"/>
  <c r="R16"/>
  <c r="P16" s="1"/>
  <c r="I16"/>
  <c r="H16"/>
  <c r="F16"/>
  <c r="R15"/>
  <c r="P15"/>
  <c r="M15"/>
  <c r="K15" s="1"/>
  <c r="V14"/>
  <c r="S14"/>
  <c r="R14"/>
  <c r="P14" s="1"/>
  <c r="N14"/>
  <c r="M14"/>
  <c r="K14" s="1"/>
  <c r="V57" i="2"/>
  <c r="V55"/>
  <c r="V53"/>
  <c r="V44"/>
  <c r="V42"/>
  <c r="V40"/>
  <c r="M58"/>
  <c r="K58"/>
  <c r="H58"/>
  <c r="F58"/>
  <c r="N57"/>
  <c r="M57"/>
  <c r="K57"/>
  <c r="I57"/>
  <c r="H57"/>
  <c r="F57"/>
  <c r="U57" s="1"/>
  <c r="R56"/>
  <c r="P56"/>
  <c r="H56"/>
  <c r="F56"/>
  <c r="S55"/>
  <c r="R55"/>
  <c r="P55"/>
  <c r="O55" s="1"/>
  <c r="T55" s="1"/>
  <c r="W55" s="1"/>
  <c r="I55"/>
  <c r="H55"/>
  <c r="F55"/>
  <c r="U55" s="1"/>
  <c r="R54"/>
  <c r="P54"/>
  <c r="M54"/>
  <c r="K54"/>
  <c r="S53"/>
  <c r="R53"/>
  <c r="P53"/>
  <c r="O53" s="1"/>
  <c r="N53"/>
  <c r="M53"/>
  <c r="K53"/>
  <c r="E55" s="1"/>
  <c r="M45"/>
  <c r="K45"/>
  <c r="H45"/>
  <c r="F45"/>
  <c r="N44"/>
  <c r="M44"/>
  <c r="K44"/>
  <c r="I44"/>
  <c r="H44"/>
  <c r="F44"/>
  <c r="U44" s="1"/>
  <c r="R43"/>
  <c r="P43"/>
  <c r="H43"/>
  <c r="F43"/>
  <c r="S42"/>
  <c r="R42"/>
  <c r="P42"/>
  <c r="O42" s="1"/>
  <c r="I42"/>
  <c r="H42"/>
  <c r="F42"/>
  <c r="U42" s="1"/>
  <c r="R41"/>
  <c r="P41"/>
  <c r="M41"/>
  <c r="K41"/>
  <c r="S40"/>
  <c r="R40"/>
  <c r="P40"/>
  <c r="E44" s="1"/>
  <c r="N40"/>
  <c r="M40"/>
  <c r="K40"/>
  <c r="U40" s="1"/>
  <c r="M32"/>
  <c r="H32"/>
  <c r="F32" s="1"/>
  <c r="V31"/>
  <c r="N31"/>
  <c r="M31"/>
  <c r="I31"/>
  <c r="H31"/>
  <c r="R30"/>
  <c r="P30" s="1"/>
  <c r="H30"/>
  <c r="V29"/>
  <c r="S29"/>
  <c r="R29"/>
  <c r="P29" s="1"/>
  <c r="O29" s="1"/>
  <c r="I29"/>
  <c r="H29"/>
  <c r="R28"/>
  <c r="P28" s="1"/>
  <c r="M28"/>
  <c r="K28" s="1"/>
  <c r="V27"/>
  <c r="S27"/>
  <c r="R27"/>
  <c r="F31" s="1"/>
  <c r="N27"/>
  <c r="M27"/>
  <c r="F29" s="1"/>
  <c r="V18"/>
  <c r="V16"/>
  <c r="V14"/>
  <c r="M19"/>
  <c r="K19" s="1"/>
  <c r="H19"/>
  <c r="P15" s="1"/>
  <c r="N18"/>
  <c r="M18"/>
  <c r="K18" s="1"/>
  <c r="I18"/>
  <c r="H18"/>
  <c r="R17"/>
  <c r="P17" s="1"/>
  <c r="H17"/>
  <c r="S16"/>
  <c r="R16"/>
  <c r="P16" s="1"/>
  <c r="I16"/>
  <c r="H16"/>
  <c r="R15"/>
  <c r="M15"/>
  <c r="K15" s="1"/>
  <c r="S14"/>
  <c r="R14"/>
  <c r="F18" s="1"/>
  <c r="N14"/>
  <c r="M14"/>
  <c r="K14" s="1"/>
  <c r="J40" i="4" l="1"/>
  <c r="U44"/>
  <c r="U70"/>
  <c r="E55"/>
  <c r="U57"/>
  <c r="O79" i="5"/>
  <c r="O40"/>
  <c r="O44"/>
  <c r="O57"/>
  <c r="O14" i="3"/>
  <c r="O16"/>
  <c r="R16" s="1"/>
  <c r="S16" s="1"/>
  <c r="R14"/>
  <c r="S14" s="1"/>
  <c r="E31" i="4"/>
  <c r="M27" i="5"/>
  <c r="O27" s="1"/>
  <c r="M55"/>
  <c r="O55" s="1"/>
  <c r="M66"/>
  <c r="O66" s="1"/>
  <c r="M70"/>
  <c r="O70" s="1"/>
  <c r="M29"/>
  <c r="O29" s="1"/>
  <c r="M53"/>
  <c r="O53" s="1"/>
  <c r="P53" s="1"/>
  <c r="M81"/>
  <c r="O81" s="1"/>
  <c r="M83"/>
  <c r="O83" s="1"/>
  <c r="P83" s="1"/>
  <c r="M68"/>
  <c r="O68" s="1"/>
  <c r="P68" s="1"/>
  <c r="P70"/>
  <c r="P55"/>
  <c r="P57"/>
  <c r="M42"/>
  <c r="O42" s="1"/>
  <c r="P42" s="1"/>
  <c r="P44"/>
  <c r="M31"/>
  <c r="O31" s="1"/>
  <c r="P31" s="1"/>
  <c r="M18"/>
  <c r="O18" s="1"/>
  <c r="K18" i="4"/>
  <c r="K19"/>
  <c r="O14"/>
  <c r="O16"/>
  <c r="J14"/>
  <c r="U16"/>
  <c r="O121"/>
  <c r="E107"/>
  <c r="T107" s="1"/>
  <c r="O94"/>
  <c r="O81"/>
  <c r="E68"/>
  <c r="T68" s="1"/>
  <c r="J66"/>
  <c r="O66"/>
  <c r="T66" s="1"/>
  <c r="W66" s="1"/>
  <c r="E16"/>
  <c r="T123"/>
  <c r="W123" s="1"/>
  <c r="T121"/>
  <c r="W121" s="1"/>
  <c r="J119"/>
  <c r="O119"/>
  <c r="T119" s="1"/>
  <c r="W119" s="1"/>
  <c r="X119" s="1"/>
  <c r="U119"/>
  <c r="J105"/>
  <c r="O105"/>
  <c r="U107"/>
  <c r="J109"/>
  <c r="T109" s="1"/>
  <c r="W109" s="1"/>
  <c r="T96"/>
  <c r="W96" s="1"/>
  <c r="T94"/>
  <c r="W94" s="1"/>
  <c r="J92"/>
  <c r="O92"/>
  <c r="U92"/>
  <c r="T83"/>
  <c r="W83" s="1"/>
  <c r="T81"/>
  <c r="W81" s="1"/>
  <c r="J79"/>
  <c r="O79"/>
  <c r="T79" s="1"/>
  <c r="W79" s="1"/>
  <c r="X79" s="1"/>
  <c r="U79"/>
  <c r="U68"/>
  <c r="J70"/>
  <c r="T70" s="1"/>
  <c r="W70" s="1"/>
  <c r="O55"/>
  <c r="T55" s="1"/>
  <c r="W55" s="1"/>
  <c r="U29"/>
  <c r="J57" i="2"/>
  <c r="J18" i="4"/>
  <c r="O29"/>
  <c r="T29" s="1"/>
  <c r="W29" s="1"/>
  <c r="T44"/>
  <c r="W44" s="1"/>
  <c r="U53" i="2"/>
  <c r="T14" i="4"/>
  <c r="E18"/>
  <c r="T57"/>
  <c r="W57" s="1"/>
  <c r="T16"/>
  <c r="W16" s="1"/>
  <c r="T31"/>
  <c r="W31" s="1"/>
  <c r="U14"/>
  <c r="U18"/>
  <c r="J27"/>
  <c r="O27"/>
  <c r="U40"/>
  <c r="E42"/>
  <c r="O42"/>
  <c r="J53"/>
  <c r="O53"/>
  <c r="U27"/>
  <c r="O40"/>
  <c r="T40" s="1"/>
  <c r="W40" s="1"/>
  <c r="U53"/>
  <c r="K32" i="2"/>
  <c r="J31" s="1"/>
  <c r="K31"/>
  <c r="F30"/>
  <c r="K27"/>
  <c r="J53"/>
  <c r="T53" s="1"/>
  <c r="W53" s="1"/>
  <c r="E57"/>
  <c r="E42"/>
  <c r="T42" s="1"/>
  <c r="W42" s="1"/>
  <c r="X42" s="1"/>
  <c r="J40"/>
  <c r="O40"/>
  <c r="T40" s="1"/>
  <c r="W40" s="1"/>
  <c r="J44"/>
  <c r="T44" s="1"/>
  <c r="W44" s="1"/>
  <c r="U29"/>
  <c r="U31"/>
  <c r="J27"/>
  <c r="P27"/>
  <c r="O27" s="1"/>
  <c r="P14"/>
  <c r="F19"/>
  <c r="F17"/>
  <c r="F16"/>
  <c r="O16"/>
  <c r="J18"/>
  <c r="W68" i="4" l="1"/>
  <c r="X68" s="1"/>
  <c r="P40" i="5"/>
  <c r="P66"/>
  <c r="P79"/>
  <c r="P81"/>
  <c r="P29"/>
  <c r="P27"/>
  <c r="M16"/>
  <c r="O16" s="1"/>
  <c r="M14"/>
  <c r="O14" s="1"/>
  <c r="P16"/>
  <c r="P14"/>
  <c r="P18"/>
  <c r="W14" i="4"/>
  <c r="X121"/>
  <c r="X123"/>
  <c r="W107"/>
  <c r="T105"/>
  <c r="W105" s="1"/>
  <c r="X105" s="1"/>
  <c r="X83"/>
  <c r="X81"/>
  <c r="X66"/>
  <c r="X70"/>
  <c r="T92"/>
  <c r="W92" s="1"/>
  <c r="X92" s="1"/>
  <c r="X44" i="2"/>
  <c r="T27" i="4"/>
  <c r="W27" s="1"/>
  <c r="T18"/>
  <c r="W18" s="1"/>
  <c r="X40" i="2"/>
  <c r="T57"/>
  <c r="W57" s="1"/>
  <c r="X57" s="1"/>
  <c r="T53" i="4"/>
  <c r="W53" s="1"/>
  <c r="X53" s="1"/>
  <c r="T42"/>
  <c r="W42" s="1"/>
  <c r="X42" s="1"/>
  <c r="X44"/>
  <c r="X55"/>
  <c r="X57"/>
  <c r="E29" i="2"/>
  <c r="T29" s="1"/>
  <c r="T27"/>
  <c r="W29"/>
  <c r="U27"/>
  <c r="W27" s="1"/>
  <c r="E31"/>
  <c r="T31" s="1"/>
  <c r="W31" s="1"/>
  <c r="E18"/>
  <c r="T18" s="1"/>
  <c r="O14"/>
  <c r="U18"/>
  <c r="J14"/>
  <c r="U16"/>
  <c r="E16"/>
  <c r="T16" s="1"/>
  <c r="U14"/>
  <c r="X27" i="4" l="1"/>
  <c r="X29"/>
  <c r="X107"/>
  <c r="X109"/>
  <c r="X96"/>
  <c r="X94"/>
  <c r="X18"/>
  <c r="X14"/>
  <c r="X16"/>
  <c r="X53" i="2"/>
  <c r="X55"/>
  <c r="X40" i="4"/>
  <c r="X31"/>
  <c r="W16" i="2"/>
  <c r="W18"/>
  <c r="X27"/>
  <c r="X29"/>
  <c r="X31"/>
  <c r="T14"/>
  <c r="W14" s="1"/>
  <c r="X14" s="1"/>
  <c r="X16" l="1"/>
  <c r="X18"/>
</calcChain>
</file>

<file path=xl/sharedStrings.xml><?xml version="1.0" encoding="utf-8"?>
<sst xmlns="http://schemas.openxmlformats.org/spreadsheetml/2006/main" count="918" uniqueCount="214">
  <si>
    <t>Club</t>
  </si>
  <si>
    <t>Class</t>
  </si>
  <si>
    <t>Points
à jouer</t>
  </si>
  <si>
    <t>Point
Rencontre</t>
  </si>
  <si>
    <t>Points
de match</t>
  </si>
  <si>
    <t>Points
réalisés</t>
  </si>
  <si>
    <t>% Points
match</t>
  </si>
  <si>
    <t>% Points
rencontre</t>
  </si>
  <si>
    <t>PATRICK DESTAILLEUR</t>
  </si>
  <si>
    <t>RISQUONS TOUT</t>
  </si>
  <si>
    <t>VANDEMAELE PAUL-ANDRE</t>
  </si>
  <si>
    <t>BLAUWBLOMME HENK</t>
  </si>
  <si>
    <t>KON. KORTRIJKSE</t>
  </si>
  <si>
    <t>CASTELEYN Rik</t>
  </si>
  <si>
    <t>DOS</t>
  </si>
  <si>
    <t>LAGAEGE ROGER</t>
  </si>
  <si>
    <t>CASTELEYN Henk</t>
  </si>
  <si>
    <t xml:space="preserve">Piscine Asseman Place Paul Asseman </t>
  </si>
  <si>
    <t>59140 DUNKERQUE</t>
  </si>
  <si>
    <t>Email : usdbillard@wanadoo.fr</t>
  </si>
  <si>
    <t xml:space="preserve">UNION SPORTIVE DUNKERQUOISE </t>
  </si>
  <si>
    <t>GREMAIN Gino</t>
  </si>
  <si>
    <t>Gravelines</t>
  </si>
  <si>
    <t>VANUXEM Jerôme</t>
  </si>
  <si>
    <t>DENOULET JOHAN</t>
  </si>
  <si>
    <t>SAMYN  PETER</t>
  </si>
  <si>
    <t>PHILIPPE LEYN</t>
  </si>
  <si>
    <t>HOUTAEVE JEAN-MARIE</t>
  </si>
  <si>
    <t>VERCOUILLIE JOSE</t>
  </si>
  <si>
    <t>BRANTS RONNY</t>
  </si>
  <si>
    <t>JOYE ROBERT</t>
  </si>
  <si>
    <t>GILDE HOGER OP KORTRIJK</t>
  </si>
  <si>
    <t>NUYTTENS Gino</t>
  </si>
  <si>
    <t>FLORENT JEAN-FRANÇOIS</t>
  </si>
  <si>
    <t>RONCHIN</t>
  </si>
  <si>
    <t>DJOUBRI BRAHIM</t>
  </si>
  <si>
    <t>VANGANSBEKE LUC</t>
  </si>
  <si>
    <t>MILLET MICHEL</t>
  </si>
  <si>
    <t>CLAUS GINO</t>
  </si>
  <si>
    <t>GOETHALS DIDIER</t>
  </si>
  <si>
    <t>VANLAUWE STEPHAN</t>
  </si>
  <si>
    <t>DEVOS GASTON</t>
  </si>
  <si>
    <t xml:space="preserve">3, RUE JEAN VILAR </t>
  </si>
  <si>
    <t xml:space="preserve">59650 VILLENEUVE D ASCQ </t>
  </si>
  <si>
    <t>Email : contact@bfva.fr</t>
  </si>
  <si>
    <t xml:space="preserve">BILLARD FRANCAIS VILLENEUVE D ASCQ </t>
  </si>
  <si>
    <t xml:space="preserve">+ 33 (0) 3 20 055726   </t>
  </si>
  <si>
    <t>+33 (0) 3 28 669183</t>
  </si>
  <si>
    <t xml:space="preserve">RUE PIERRE DUPONT STADE LÉO LAGRANGE </t>
  </si>
  <si>
    <t>59790 RONCHIN</t>
  </si>
  <si>
    <t>Email : bcco.ronchin@club-internet.fr</t>
  </si>
  <si>
    <t>B.C. DU CANON D OR</t>
  </si>
  <si>
    <t xml:space="preserve"> + 33 (0) 3 20 522000  </t>
  </si>
  <si>
    <t xml:space="preserve">Sportica Place du Polder </t>
  </si>
  <si>
    <t>59820 GRAVELINES</t>
  </si>
  <si>
    <t>Email: usgbillard@gmail.com</t>
  </si>
  <si>
    <t>UNION SPORTIVE GRAVELINOISE</t>
  </si>
  <si>
    <t>+ 33 (0)3 28 65 50 30</t>
  </si>
  <si>
    <t>Points de
rencontre</t>
  </si>
  <si>
    <t>Points de 
match</t>
  </si>
  <si>
    <t>% 
Point réalisés</t>
  </si>
  <si>
    <t>Calcul</t>
  </si>
  <si>
    <t>ANDRÉ DESBLEUMORTIERS</t>
  </si>
  <si>
    <t>DOUAI</t>
  </si>
  <si>
    <t>GUILLAUME BRESSAC</t>
  </si>
  <si>
    <t xml:space="preserve">SCHEERLINCK DOMINIEK </t>
  </si>
  <si>
    <t>WAARDEN OOM HOOGLEDE</t>
  </si>
  <si>
    <t>DJELOUAH GEOFFREY</t>
  </si>
  <si>
    <t>ESTAIRES</t>
  </si>
  <si>
    <t>HANNEDOUCHE BERNARD</t>
  </si>
  <si>
    <t>BOSSAERT DIRK</t>
  </si>
  <si>
    <t>AMICAL IEPER</t>
  </si>
  <si>
    <t>DEWILDE JOHAN</t>
  </si>
  <si>
    <t>MICHEL BRUYERE</t>
  </si>
  <si>
    <t>VILLENEUVE D'ASCQ</t>
  </si>
  <si>
    <t>FABIEN GROLLET</t>
  </si>
  <si>
    <t>VERWIMP PETER</t>
  </si>
  <si>
    <t>EWM</t>
  </si>
  <si>
    <t>VANLANDEGHEM J-MARIE</t>
  </si>
  <si>
    <t>DECOCK JOHAN</t>
  </si>
  <si>
    <t>HUYGHELIER HERMAN</t>
  </si>
  <si>
    <t>EMMANUEL TAFFIN</t>
  </si>
  <si>
    <t>DANIEL LEVEQUE</t>
  </si>
  <si>
    <t>ALBERTO D'ANGELO</t>
  </si>
  <si>
    <t>ANDRÉ DELRUE</t>
  </si>
  <si>
    <t>BEGHIN BERNARD</t>
  </si>
  <si>
    <t>FLORIN MARC</t>
  </si>
  <si>
    <t>ANTHONY CARON</t>
  </si>
  <si>
    <t>PIERRE REYNART</t>
  </si>
  <si>
    <t>JACQUES LE GOHEBEL</t>
  </si>
  <si>
    <t>JEAN PIERRE BENINCA</t>
  </si>
  <si>
    <t>COUCKE GABRIEL</t>
  </si>
  <si>
    <t>BERRIER JEAN-PIERRE</t>
  </si>
  <si>
    <t>HUYGHE Jean-Claude</t>
  </si>
  <si>
    <t>VANKIEKEN David</t>
  </si>
  <si>
    <t>VROMANT Marc</t>
  </si>
  <si>
    <t>BOSSUYT Eddy</t>
  </si>
  <si>
    <t xml:space="preserve">STORME GERARD </t>
  </si>
  <si>
    <t xml:space="preserve">GYSELINCK NOEL </t>
  </si>
  <si>
    <t>JEAN MERVAILLE</t>
  </si>
  <si>
    <t>DUNKERQUE</t>
  </si>
  <si>
    <t>JEAN PIERRE DESWEL LE</t>
  </si>
  <si>
    <t>BEIRNAERT ARTHUR</t>
  </si>
  <si>
    <t>DONALD WERBROUCK</t>
  </si>
  <si>
    <t xml:space="preserve">ROSSEEL MICHEL </t>
  </si>
  <si>
    <t>VANDEKERCKHOVE ROBERT</t>
  </si>
  <si>
    <t>MONFIER FRANCIS</t>
  </si>
  <si>
    <t>GRAVELINES</t>
  </si>
  <si>
    <t>ESTERMANS BERNARD</t>
  </si>
  <si>
    <t>HERVÉ KERKHOF</t>
  </si>
  <si>
    <t>PASCAL MASTALERZ</t>
  </si>
  <si>
    <t xml:space="preserve">BOUCKENOOGHE GILBERT </t>
  </si>
  <si>
    <t>VUYLSTEKE GILBERT</t>
  </si>
  <si>
    <t>LUDOVIC VEREECQUE</t>
  </si>
  <si>
    <t>ST POL/MER</t>
  </si>
  <si>
    <t>JÉRÉMY LEMÂTRE</t>
  </si>
  <si>
    <t xml:space="preserve">VEREECKE NORBERT </t>
  </si>
  <si>
    <t xml:space="preserve">HEVERAERDT JEAN </t>
  </si>
  <si>
    <t>WARLOP LUC</t>
  </si>
  <si>
    <t>DEDIER GEORGES</t>
  </si>
  <si>
    <t>RUE JULES FERRY, impasse Louise-de-Marillac</t>
  </si>
  <si>
    <t>59940 ESTAIRES</t>
  </si>
  <si>
    <t>Email : billardestairois@yahoo.fr</t>
  </si>
  <si>
    <t>BILLARD CLUB D’ESTAIRES</t>
  </si>
  <si>
    <t>173 RUE CARNOT</t>
  </si>
  <si>
    <t>59155 FACHES THUMESNIL</t>
  </si>
  <si>
    <t xml:space="preserve">   +33 (0) 3 20 979487 </t>
  </si>
  <si>
    <t>Email : bcft@free.fr</t>
  </si>
  <si>
    <t>BILLARD CLUB DE FACHES THUMESNIL</t>
  </si>
  <si>
    <t xml:space="preserve">Centre Romain Rolland Avenue Maurice Berteaux </t>
  </si>
  <si>
    <t>59430 SAINT-POL-SUR-MER</t>
  </si>
  <si>
    <t xml:space="preserve">   + 33 (0) 3 28 612377</t>
  </si>
  <si>
    <t xml:space="preserve">Email : bc.saintpolois@free.fr </t>
  </si>
  <si>
    <t>BILLARD CLUB SAINT-POLOIS</t>
  </si>
  <si>
    <t xml:space="preserve">  +33 (0) 3 28 501349</t>
  </si>
  <si>
    <t>EUROMETROPOLE 2011 
5-QUILLES</t>
  </si>
  <si>
    <t>JEAN CLAUDE SEINGIER</t>
  </si>
  <si>
    <t>PIERRE LUBREZ</t>
  </si>
  <si>
    <t>GRANDE SYNTHE</t>
  </si>
  <si>
    <t>GRYSON DIRK</t>
  </si>
  <si>
    <t>DIDIER PIERRU</t>
  </si>
  <si>
    <t>WIMILLE</t>
  </si>
  <si>
    <t>FIRMIN BLONDEEL</t>
  </si>
  <si>
    <t>MOSTREY PETER</t>
  </si>
  <si>
    <t>DEBAES PETER</t>
  </si>
  <si>
    <t>CHRISTO SKORDILIS</t>
  </si>
  <si>
    <t>ANDRÉ POULEYN</t>
  </si>
  <si>
    <t>STEVENS ILSE</t>
  </si>
  <si>
    <t>DLS</t>
  </si>
  <si>
    <t>CALLENS FILIP</t>
  </si>
  <si>
    <t>JEAN MARC GUILLEMANT</t>
  </si>
  <si>
    <t>ANNOEULLIN</t>
  </si>
  <si>
    <t>THIERRY HERREBRECHT</t>
  </si>
  <si>
    <t>TEMPELS ANDRE</t>
  </si>
  <si>
    <t>QUALITY ZELE</t>
  </si>
  <si>
    <t>BOCKLANDT MARTIN</t>
  </si>
  <si>
    <t>LORTHIOIR JEAN-LUC</t>
  </si>
  <si>
    <t>FACHES-THUSMENIL</t>
  </si>
  <si>
    <t>BURY ALAIN</t>
  </si>
  <si>
    <t>CAMBRAI</t>
  </si>
  <si>
    <t>FRÉDÉRIC CAUX</t>
  </si>
  <si>
    <t>GUILLEMANT ALEXANDRE</t>
  </si>
  <si>
    <t>PAUWELS  WILLIAM</t>
  </si>
  <si>
    <t>MATTENS ROGER</t>
  </si>
  <si>
    <t>STÉPHANE SAINT MAXENT</t>
  </si>
  <si>
    <t>BERNARD VEREECQUE</t>
  </si>
  <si>
    <t>JEAN CHARLES WALLART</t>
  </si>
  <si>
    <t>FACHES THUMESNIL</t>
  </si>
  <si>
    <t>JEAN BASTENIER</t>
  </si>
  <si>
    <t>PATRICE GEETS</t>
  </si>
  <si>
    <t>DIDIER FAUCOMPREZ</t>
  </si>
  <si>
    <t>DE MOOR FREDERIK</t>
  </si>
  <si>
    <t>DE MOOR WILLY</t>
  </si>
  <si>
    <t>JEAN GHEVART</t>
  </si>
  <si>
    <t>SERGE GAUQUIE</t>
  </si>
  <si>
    <t>DECONINCK SOFIE</t>
  </si>
  <si>
    <t>STOCKMAN LENNIE</t>
  </si>
  <si>
    <t>BERNARD MAILLE</t>
  </si>
  <si>
    <t>JEAN PIERRE DEROLEZ</t>
  </si>
  <si>
    <t xml:space="preserve">RUE MAURICE WATTRELOT </t>
  </si>
  <si>
    <t>59112 ANNOEULLIN</t>
  </si>
  <si>
    <t xml:space="preserve">   +33 (0) 3 20 866765</t>
  </si>
  <si>
    <t>Email : s.b.c.a@orange.fr</t>
  </si>
  <si>
    <t>SPORT BILLARD CLUB ANNOEULLINOIS</t>
  </si>
  <si>
    <t>3 Bandes 2.60 / 2.80</t>
  </si>
  <si>
    <t>Points
Punten</t>
  </si>
  <si>
    <t>Min. 
Moyenne</t>
  </si>
  <si>
    <t>Max.
Moyenne</t>
  </si>
  <si>
    <t>3 Bandes 3.10</t>
  </si>
  <si>
    <t>2° tour à ANNOEULLIN</t>
  </si>
  <si>
    <t>2° tour à FACHES THUSMENIL</t>
  </si>
  <si>
    <t>Spelers / Joueurs</t>
  </si>
  <si>
    <t>DEUXIEME TOUR A ESTAIRES</t>
  </si>
  <si>
    <t>DEUXIEME TOUR A RONCHIN</t>
  </si>
  <si>
    <t>DEUXIEME TOUR A GRAVELINES</t>
  </si>
  <si>
    <t>EUROMETROPOLE 2011 
5-QUILLES - 2ième tour</t>
  </si>
  <si>
    <t>EUROMETROPOLE 2011 - 3 bandes
BILLARD 2,80 ou 2,60 - 2ieme tour</t>
  </si>
  <si>
    <t>EUROMETROPOLE 2011  - 3 bandes
BILLARD 2,80 ou 2,60</t>
  </si>
  <si>
    <t>EUROMETROPOLE 2011 - 3 bandes
BILLARD 3.10</t>
  </si>
  <si>
    <t>1° match</t>
  </si>
  <si>
    <t>2° match</t>
  </si>
  <si>
    <t>poule de 2 équipes
5 quilles</t>
  </si>
  <si>
    <t>poule de 2 équipes
3 bandes</t>
  </si>
  <si>
    <t>MESSIEAN JEAN-LUC</t>
  </si>
  <si>
    <t>MORTREUX PATRiCK</t>
  </si>
  <si>
    <t>FINALE A GHOK - HEULE / DIMANCHE 28 AOUT</t>
  </si>
  <si>
    <t>EUROMETROPOLE 2011 - 3 bandes
BILLARD 2,80 ou 2,60 - FINALES</t>
  </si>
  <si>
    <t>EUROMETROPOLE 2011 
5-QUILLES - FINALES</t>
  </si>
  <si>
    <t xml:space="preserve">HENDERICKX PAUL </t>
  </si>
  <si>
    <t>VANHAMME RUDINGER</t>
  </si>
  <si>
    <t>GENTSCHE BA</t>
  </si>
  <si>
    <t>PHILIPPE DELSOL</t>
  </si>
  <si>
    <t>DAVID GUILLEMANT</t>
  </si>
  <si>
    <t>2° tour à DUNKERQUE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</si>
</sst>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name val="Wingdings"/>
      <charset val="2"/>
    </font>
    <font>
      <u/>
      <sz val="8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6"/>
      <color theme="9" tint="-0.249977111117893"/>
      <name val="Calibri"/>
      <family val="2"/>
      <scheme val="minor"/>
    </font>
    <font>
      <sz val="8"/>
      <color theme="1"/>
      <name val="Wingdings"/>
      <charset val="2"/>
    </font>
    <font>
      <sz val="14"/>
      <color theme="0" tint="-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3" fillId="0" borderId="0"/>
    <xf numFmtId="0" fontId="18" fillId="0" borderId="0"/>
  </cellStyleXfs>
  <cellXfs count="196">
    <xf numFmtId="0" fontId="0" fillId="0" borderId="0" xfId="0"/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9" fontId="0" fillId="0" borderId="26" xfId="1" applyFont="1" applyBorder="1" applyAlignment="1">
      <alignment horizontal="center" vertical="center"/>
    </xf>
    <xf numFmtId="9" fontId="0" fillId="0" borderId="27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9" fontId="0" fillId="0" borderId="8" xfId="1" applyFont="1" applyBorder="1" applyAlignment="1">
      <alignment horizontal="center" vertical="center"/>
    </xf>
    <xf numFmtId="9" fontId="0" fillId="0" borderId="11" xfId="1" applyFont="1" applyBorder="1" applyAlignment="1">
      <alignment horizontal="center" vertical="center"/>
    </xf>
    <xf numFmtId="0" fontId="3" fillId="0" borderId="40" xfId="0" applyFont="1" applyFill="1" applyBorder="1" applyAlignment="1">
      <alignment horizontal="left" vertical="center" indent="1"/>
    </xf>
    <xf numFmtId="0" fontId="3" fillId="0" borderId="41" xfId="0" applyFont="1" applyFill="1" applyBorder="1" applyAlignment="1">
      <alignment horizontal="left" vertical="center" indent="1"/>
    </xf>
    <xf numFmtId="0" fontId="3" fillId="0" borderId="4" xfId="0" applyFont="1" applyFill="1" applyBorder="1" applyAlignment="1">
      <alignment horizontal="left" vertical="center" indent="1"/>
    </xf>
    <xf numFmtId="0" fontId="3" fillId="0" borderId="5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2" xfId="0" quotePrefix="1" applyFont="1" applyFill="1" applyBorder="1" applyAlignment="1">
      <alignment horizontal="left" vertical="center" indent="1"/>
    </xf>
    <xf numFmtId="0" fontId="3" fillId="0" borderId="5" xfId="0" quotePrefix="1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/>
    <xf numFmtId="0" fontId="2" fillId="0" borderId="13" xfId="0" applyFont="1" applyBorder="1"/>
    <xf numFmtId="0" fontId="2" fillId="0" borderId="37" xfId="0" applyFont="1" applyBorder="1" applyAlignment="1">
      <alignment horizontal="left" vertical="center" indent="1"/>
    </xf>
    <xf numFmtId="0" fontId="2" fillId="0" borderId="38" xfId="0" applyFont="1" applyBorder="1" applyAlignment="1">
      <alignment horizontal="left" vertical="center" indent="1"/>
    </xf>
    <xf numFmtId="0" fontId="13" fillId="0" borderId="39" xfId="0" applyFont="1" applyBorder="1" applyAlignment="1">
      <alignment horizont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9" fontId="0" fillId="0" borderId="47" xfId="1" applyFont="1" applyBorder="1" applyAlignment="1">
      <alignment horizontal="center" vertical="center"/>
    </xf>
    <xf numFmtId="9" fontId="0" fillId="0" borderId="28" xfId="1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6" fillId="0" borderId="0" xfId="2" applyAlignment="1" applyProtection="1">
      <alignment vertical="top"/>
    </xf>
    <xf numFmtId="0" fontId="7" fillId="0" borderId="0" xfId="0" applyFont="1"/>
    <xf numFmtId="0" fontId="2" fillId="0" borderId="53" xfId="0" applyFont="1" applyBorder="1" applyAlignment="1">
      <alignment horizontal="left" vertical="center" indent="1"/>
    </xf>
    <xf numFmtId="0" fontId="13" fillId="0" borderId="25" xfId="0" applyFont="1" applyBorder="1" applyAlignment="1">
      <alignment horizontal="center" vertical="center" wrapText="1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3" fillId="0" borderId="0" xfId="4"/>
    <xf numFmtId="0" fontId="3" fillId="0" borderId="54" xfId="4" applyBorder="1" applyAlignment="1">
      <alignment horizontal="center" wrapText="1"/>
    </xf>
    <xf numFmtId="0" fontId="3" fillId="0" borderId="37" xfId="4" applyBorder="1" applyAlignment="1">
      <alignment horizontal="center" wrapText="1"/>
    </xf>
    <xf numFmtId="0" fontId="3" fillId="0" borderId="39" xfId="4" applyBorder="1" applyAlignment="1">
      <alignment horizontal="center" wrapText="1"/>
    </xf>
    <xf numFmtId="0" fontId="3" fillId="0" borderId="55" xfId="4" applyBorder="1" applyAlignment="1">
      <alignment horizontal="center"/>
    </xf>
    <xf numFmtId="165" fontId="3" fillId="0" borderId="7" xfId="4" applyNumberFormat="1" applyBorder="1" applyAlignment="1">
      <alignment horizontal="center"/>
    </xf>
    <xf numFmtId="165" fontId="3" fillId="0" borderId="9" xfId="4" applyNumberFormat="1" applyBorder="1" applyAlignment="1">
      <alignment horizontal="center"/>
    </xf>
    <xf numFmtId="0" fontId="3" fillId="0" borderId="56" xfId="4" applyBorder="1" applyAlignment="1">
      <alignment horizontal="center"/>
    </xf>
    <xf numFmtId="165" fontId="3" fillId="0" borderId="57" xfId="4" applyNumberFormat="1" applyBorder="1" applyAlignment="1">
      <alignment horizontal="center"/>
    </xf>
    <xf numFmtId="165" fontId="3" fillId="0" borderId="58" xfId="4" applyNumberFormat="1" applyBorder="1" applyAlignment="1">
      <alignment horizontal="center"/>
    </xf>
    <xf numFmtId="0" fontId="3" fillId="0" borderId="30" xfId="4" applyBorder="1" applyAlignment="1">
      <alignment horizontal="center"/>
    </xf>
    <xf numFmtId="165" fontId="3" fillId="0" borderId="10" xfId="4" applyNumberFormat="1" applyBorder="1" applyAlignment="1">
      <alignment horizontal="center"/>
    </xf>
    <xf numFmtId="165" fontId="3" fillId="0" borderId="12" xfId="4" applyNumberFormat="1" applyBorder="1" applyAlignment="1">
      <alignment horizontal="center"/>
    </xf>
    <xf numFmtId="0" fontId="3" fillId="4" borderId="40" xfId="0" applyFont="1" applyFill="1" applyBorder="1" applyAlignment="1">
      <alignment horizontal="left" vertical="center" indent="1"/>
    </xf>
    <xf numFmtId="0" fontId="3" fillId="4" borderId="41" xfId="0" applyFont="1" applyFill="1" applyBorder="1" applyAlignment="1">
      <alignment horizontal="left" vertical="center" indent="1"/>
    </xf>
    <xf numFmtId="0" fontId="4" fillId="4" borderId="4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indent="1"/>
    </xf>
    <xf numFmtId="0" fontId="3" fillId="4" borderId="5" xfId="0" applyFont="1" applyFill="1" applyBorder="1" applyAlignment="1">
      <alignment horizontal="left" vertical="center" indent="1"/>
    </xf>
    <xf numFmtId="0" fontId="4" fillId="4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indent="1"/>
    </xf>
    <xf numFmtId="0" fontId="3" fillId="4" borderId="2" xfId="0" quotePrefix="1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center" vertical="center"/>
    </xf>
    <xf numFmtId="0" fontId="3" fillId="4" borderId="5" xfId="0" quotePrefix="1" applyFont="1" applyFill="1" applyBorder="1" applyAlignment="1">
      <alignment horizontal="left" vertical="center" indent="1"/>
    </xf>
    <xf numFmtId="0" fontId="3" fillId="4" borderId="2" xfId="0" applyFont="1" applyFill="1" applyBorder="1" applyAlignment="1">
      <alignment horizontal="left" vertical="center" inden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0" xfId="0" applyBorder="1"/>
    <xf numFmtId="0" fontId="0" fillId="0" borderId="51" xfId="0" applyBorder="1"/>
    <xf numFmtId="0" fontId="5" fillId="0" borderId="0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vertical="center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5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16" xfId="0" quotePrefix="1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10" fillId="3" borderId="17" xfId="2" applyFont="1" applyFill="1" applyBorder="1" applyAlignment="1" applyProtection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9" fontId="0" fillId="0" borderId="26" xfId="1" applyFont="1" applyBorder="1" applyAlignment="1">
      <alignment horizontal="center" vertical="center"/>
    </xf>
    <xf numFmtId="9" fontId="0" fillId="0" borderId="27" xfId="1" applyFont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9" fontId="0" fillId="0" borderId="47" xfId="1" applyFont="1" applyBorder="1" applyAlignment="1">
      <alignment horizontal="center" vertical="center"/>
    </xf>
    <xf numFmtId="9" fontId="0" fillId="0" borderId="28" xfId="1" applyFont="1" applyBorder="1" applyAlignment="1">
      <alignment horizontal="center" vertical="center"/>
    </xf>
    <xf numFmtId="164" fontId="0" fillId="0" borderId="19" xfId="3" applyNumberFormat="1" applyFont="1" applyBorder="1" applyAlignment="1">
      <alignment horizontal="center" vertical="center"/>
    </xf>
    <xf numFmtId="164" fontId="0" fillId="0" borderId="21" xfId="3" applyNumberFormat="1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9" fontId="0" fillId="0" borderId="32" xfId="1" applyFont="1" applyBorder="1" applyAlignment="1">
      <alignment horizontal="center" vertical="center"/>
    </xf>
    <xf numFmtId="9" fontId="0" fillId="0" borderId="12" xfId="1" applyFont="1" applyBorder="1" applyAlignment="1">
      <alignment horizontal="center" vertical="center"/>
    </xf>
    <xf numFmtId="9" fontId="0" fillId="0" borderId="34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4" borderId="52" xfId="0" applyFont="1" applyFill="1" applyBorder="1" applyAlignment="1">
      <alignment horizontal="center" vertical="center"/>
    </xf>
    <xf numFmtId="0" fontId="17" fillId="4" borderId="36" xfId="0" applyFont="1" applyFill="1" applyBorder="1" applyAlignment="1">
      <alignment horizontal="center" vertical="center"/>
    </xf>
    <xf numFmtId="9" fontId="17" fillId="0" borderId="26" xfId="1" applyFont="1" applyBorder="1" applyAlignment="1">
      <alignment horizontal="center" vertical="center"/>
    </xf>
    <xf numFmtId="9" fontId="17" fillId="0" borderId="27" xfId="1" applyFont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2" borderId="59" xfId="0" applyFont="1" applyFill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12" fillId="2" borderId="61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5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51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4" fillId="0" borderId="37" xfId="4" applyFont="1" applyBorder="1" applyAlignment="1">
      <alignment horizontal="center"/>
    </xf>
    <xf numFmtId="0" fontId="4" fillId="0" borderId="38" xfId="4" applyFont="1" applyBorder="1" applyAlignment="1">
      <alignment horizontal="center"/>
    </xf>
    <xf numFmtId="0" fontId="4" fillId="0" borderId="39" xfId="4" applyFont="1" applyBorder="1" applyAlignment="1">
      <alignment horizontal="center"/>
    </xf>
  </cellXfs>
  <cellStyles count="6">
    <cellStyle name="Hyperlink" xfId="2" builtinId="8"/>
    <cellStyle name="Komma" xfId="3" builtinId="3"/>
    <cellStyle name="Procent" xfId="1" builtinId="5"/>
    <cellStyle name="Standaard" xfId="0" builtinId="0"/>
    <cellStyle name="Standaard 2" xfId="4"/>
    <cellStyle name="Standaard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gif"/><Relationship Id="rId7" Type="http://schemas.openxmlformats.org/officeDocument/2006/relationships/image" Target="../media/image7.jpeg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gif"/><Relationship Id="rId9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gif"/><Relationship Id="rId13" Type="http://schemas.openxmlformats.org/officeDocument/2006/relationships/image" Target="../media/image1.gif"/><Relationship Id="rId3" Type="http://schemas.openxmlformats.org/officeDocument/2006/relationships/image" Target="../media/image7.jpeg"/><Relationship Id="rId7" Type="http://schemas.openxmlformats.org/officeDocument/2006/relationships/image" Target="../media/image12.jpeg"/><Relationship Id="rId12" Type="http://schemas.openxmlformats.org/officeDocument/2006/relationships/image" Target="../media/image14.gif"/><Relationship Id="rId2" Type="http://schemas.openxmlformats.org/officeDocument/2006/relationships/image" Target="../media/image6.png"/><Relationship Id="rId1" Type="http://schemas.openxmlformats.org/officeDocument/2006/relationships/image" Target="../media/image11.png"/><Relationship Id="rId6" Type="http://schemas.openxmlformats.org/officeDocument/2006/relationships/image" Target="../media/image10.jpeg"/><Relationship Id="rId11" Type="http://schemas.openxmlformats.org/officeDocument/2006/relationships/image" Target="../media/image4.gif"/><Relationship Id="rId5" Type="http://schemas.openxmlformats.org/officeDocument/2006/relationships/image" Target="../media/image9.emf"/><Relationship Id="rId10" Type="http://schemas.openxmlformats.org/officeDocument/2006/relationships/image" Target="../media/image2.gif"/><Relationship Id="rId4" Type="http://schemas.openxmlformats.org/officeDocument/2006/relationships/image" Target="../media/image8.png"/><Relationship Id="rId9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gif"/><Relationship Id="rId3" Type="http://schemas.openxmlformats.org/officeDocument/2006/relationships/image" Target="../media/image7.jpeg"/><Relationship Id="rId7" Type="http://schemas.openxmlformats.org/officeDocument/2006/relationships/image" Target="../media/image15.gif"/><Relationship Id="rId2" Type="http://schemas.openxmlformats.org/officeDocument/2006/relationships/image" Target="../media/image6.png"/><Relationship Id="rId1" Type="http://schemas.openxmlformats.org/officeDocument/2006/relationships/image" Target="../media/image11.png"/><Relationship Id="rId6" Type="http://schemas.openxmlformats.org/officeDocument/2006/relationships/image" Target="../media/image10.jpeg"/><Relationship Id="rId5" Type="http://schemas.openxmlformats.org/officeDocument/2006/relationships/image" Target="../media/image9.emf"/><Relationship Id="rId4" Type="http://schemas.openxmlformats.org/officeDocument/2006/relationships/image" Target="../media/image8.png"/><Relationship Id="rId9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jpeg"/><Relationship Id="rId5" Type="http://schemas.openxmlformats.org/officeDocument/2006/relationships/image" Target="../media/image9.emf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jpeg"/><Relationship Id="rId5" Type="http://schemas.openxmlformats.org/officeDocument/2006/relationships/image" Target="../media/image9.emf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145677</xdr:colOff>
      <xdr:row>9</xdr:row>
      <xdr:rowOff>134471</xdr:rowOff>
    </xdr:from>
    <xdr:to>
      <xdr:col>1</xdr:col>
      <xdr:colOff>169209</xdr:colOff>
      <xdr:row>11</xdr:row>
      <xdr:rowOff>313766</xdr:rowOff>
    </xdr:to>
    <xdr:pic>
      <xdr:nvPicPr>
        <xdr:cNvPr id="2" name="Afbeelding 1" descr="Le club de Dunkerque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77" y="1098177"/>
          <a:ext cx="628650" cy="78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192707</xdr:colOff>
      <xdr:row>48</xdr:row>
      <xdr:rowOff>137527</xdr:rowOff>
    </xdr:from>
    <xdr:to>
      <xdr:col>1</xdr:col>
      <xdr:colOff>359114</xdr:colOff>
      <xdr:row>50</xdr:row>
      <xdr:rowOff>322984</xdr:rowOff>
    </xdr:to>
    <xdr:pic>
      <xdr:nvPicPr>
        <xdr:cNvPr id="5" name="Afbeelding 4" descr="Le club de Villeneuve d&amp;#039;Ascq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707" y="13345527"/>
          <a:ext cx="769657" cy="788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235324</xdr:colOff>
      <xdr:row>35</xdr:row>
      <xdr:rowOff>56030</xdr:rowOff>
    </xdr:from>
    <xdr:to>
      <xdr:col>1</xdr:col>
      <xdr:colOff>268381</xdr:colOff>
      <xdr:row>37</xdr:row>
      <xdr:rowOff>308162</xdr:rowOff>
    </xdr:to>
    <xdr:pic>
      <xdr:nvPicPr>
        <xdr:cNvPr id="6" name="Afbeelding 5" descr="Le club de Ronchin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5324" y="9200030"/>
          <a:ext cx="6381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206375</xdr:colOff>
      <xdr:row>22</xdr:row>
      <xdr:rowOff>111125</xdr:rowOff>
    </xdr:from>
    <xdr:to>
      <xdr:col>1</xdr:col>
      <xdr:colOff>146050</xdr:colOff>
      <xdr:row>24</xdr:row>
      <xdr:rowOff>222250</xdr:rowOff>
    </xdr:to>
    <xdr:pic>
      <xdr:nvPicPr>
        <xdr:cNvPr id="7" name="Afbeelding 6" descr="Le club de Gravelines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6375" y="5159375"/>
          <a:ext cx="5429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381000</xdr:colOff>
      <xdr:row>1</xdr:row>
      <xdr:rowOff>0</xdr:rowOff>
    </xdr:from>
    <xdr:to>
      <xdr:col>1</xdr:col>
      <xdr:colOff>209550</xdr:colOff>
      <xdr:row>4</xdr:row>
      <xdr:rowOff>152400</xdr:rowOff>
    </xdr:to>
    <xdr:pic>
      <xdr:nvPicPr>
        <xdr:cNvPr id="1025" name="Afbeelding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lum bright="-20000" contrast="40000"/>
        </a:blip>
        <a:srcRect l="44421" r="43796"/>
        <a:stretch>
          <a:fillRect/>
        </a:stretch>
      </xdr:blipFill>
      <xdr:spPr bwMode="auto">
        <a:xfrm>
          <a:off x="381000" y="190500"/>
          <a:ext cx="438150" cy="7239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638175</xdr:colOff>
      <xdr:row>1</xdr:row>
      <xdr:rowOff>123825</xdr:rowOff>
    </xdr:from>
    <xdr:to>
      <xdr:col>1</xdr:col>
      <xdr:colOff>1238250</xdr:colOff>
      <xdr:row>4</xdr:row>
      <xdr:rowOff>85725</xdr:rowOff>
    </xdr:to>
    <xdr:pic>
      <xdr:nvPicPr>
        <xdr:cNvPr id="1026" name="Afbeelding 1" descr="logo zuid-west vlaanderen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47775" y="314325"/>
          <a:ext cx="600075" cy="533400"/>
        </a:xfrm>
        <a:prstGeom prst="rect">
          <a:avLst/>
        </a:prstGeom>
        <a:noFill/>
      </xdr:spPr>
    </xdr:pic>
    <xdr:clientData/>
  </xdr:twoCellAnchor>
  <xdr:twoCellAnchor>
    <xdr:from>
      <xdr:col>19</xdr:col>
      <xdr:colOff>797379</xdr:colOff>
      <xdr:row>2</xdr:row>
      <xdr:rowOff>119743</xdr:rowOff>
    </xdr:from>
    <xdr:to>
      <xdr:col>20</xdr:col>
      <xdr:colOff>303440</xdr:colOff>
      <xdr:row>5</xdr:row>
      <xdr:rowOff>34018</xdr:rowOff>
    </xdr:to>
    <xdr:pic>
      <xdr:nvPicPr>
        <xdr:cNvPr id="1027" name="Afbeelding 3" descr="Visit the Federation Francaise de Billard website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738022" y="500743"/>
          <a:ext cx="485775" cy="485775"/>
        </a:xfrm>
        <a:prstGeom prst="rect">
          <a:avLst/>
        </a:prstGeom>
        <a:noFill/>
      </xdr:spPr>
    </xdr:pic>
    <xdr:clientData/>
  </xdr:twoCellAnchor>
  <xdr:twoCellAnchor>
    <xdr:from>
      <xdr:col>20</xdr:col>
      <xdr:colOff>628650</xdr:colOff>
      <xdr:row>2</xdr:row>
      <xdr:rowOff>104775</xdr:rowOff>
    </xdr:from>
    <xdr:to>
      <xdr:col>21</xdr:col>
      <xdr:colOff>123825</xdr:colOff>
      <xdr:row>5</xdr:row>
      <xdr:rowOff>9525</xdr:rowOff>
    </xdr:to>
    <xdr:pic>
      <xdr:nvPicPr>
        <xdr:cNvPr id="1028" name="Afbeelding 11" descr="logo cd5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535400" y="485775"/>
          <a:ext cx="476250" cy="4762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1876425</xdr:colOff>
      <xdr:row>1</xdr:row>
      <xdr:rowOff>161925</xdr:rowOff>
    </xdr:from>
    <xdr:to>
      <xdr:col>2</xdr:col>
      <xdr:colOff>828675</xdr:colOff>
      <xdr:row>3</xdr:row>
      <xdr:rowOff>180975</xdr:rowOff>
    </xdr:to>
    <xdr:pic>
      <xdr:nvPicPr>
        <xdr:cNvPr id="1029" name="Afbeelding 5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86025" y="352425"/>
          <a:ext cx="866775" cy="400050"/>
        </a:xfrm>
        <a:prstGeom prst="rect">
          <a:avLst/>
        </a:prstGeom>
        <a:noFill/>
      </xdr:spPr>
    </xdr:pic>
    <xdr:clientData/>
  </xdr:twoCellAnchor>
  <xdr:twoCellAnchor>
    <xdr:from>
      <xdr:col>21</xdr:col>
      <xdr:colOff>476250</xdr:colOff>
      <xdr:row>2</xdr:row>
      <xdr:rowOff>9525</xdr:rowOff>
    </xdr:from>
    <xdr:to>
      <xdr:col>23</xdr:col>
      <xdr:colOff>514350</xdr:colOff>
      <xdr:row>6</xdr:row>
      <xdr:rowOff>0</xdr:rowOff>
    </xdr:to>
    <xdr:pic>
      <xdr:nvPicPr>
        <xdr:cNvPr id="1030" name="Afbeelding 10" descr="Logo_Eurometropool_CMYK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7364075" y="390525"/>
          <a:ext cx="1019175" cy="7524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0</xdr:rowOff>
    </xdr:from>
    <xdr:to>
      <xdr:col>1</xdr:col>
      <xdr:colOff>209550</xdr:colOff>
      <xdr:row>4</xdr:row>
      <xdr:rowOff>152400</xdr:rowOff>
    </xdr:to>
    <xdr:pic>
      <xdr:nvPicPr>
        <xdr:cNvPr id="10" name="Afbeelding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</a:blip>
        <a:srcRect l="44421" r="43796"/>
        <a:stretch>
          <a:fillRect/>
        </a:stretch>
      </xdr:blipFill>
      <xdr:spPr bwMode="auto">
        <a:xfrm>
          <a:off x="381000" y="200025"/>
          <a:ext cx="438150" cy="7239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638175</xdr:colOff>
      <xdr:row>1</xdr:row>
      <xdr:rowOff>123825</xdr:rowOff>
    </xdr:from>
    <xdr:to>
      <xdr:col>1</xdr:col>
      <xdr:colOff>1238250</xdr:colOff>
      <xdr:row>4</xdr:row>
      <xdr:rowOff>85725</xdr:rowOff>
    </xdr:to>
    <xdr:pic>
      <xdr:nvPicPr>
        <xdr:cNvPr id="11" name="Afbeelding 1" descr="logo zuid-west vlaander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" y="323850"/>
          <a:ext cx="600075" cy="533400"/>
        </a:xfrm>
        <a:prstGeom prst="rect">
          <a:avLst/>
        </a:prstGeom>
        <a:noFill/>
      </xdr:spPr>
    </xdr:pic>
    <xdr:clientData/>
  </xdr:twoCellAnchor>
  <xdr:twoCellAnchor>
    <xdr:from>
      <xdr:col>19</xdr:col>
      <xdr:colOff>797379</xdr:colOff>
      <xdr:row>2</xdr:row>
      <xdr:rowOff>119743</xdr:rowOff>
    </xdr:from>
    <xdr:to>
      <xdr:col>20</xdr:col>
      <xdr:colOff>303440</xdr:colOff>
      <xdr:row>5</xdr:row>
      <xdr:rowOff>34018</xdr:rowOff>
    </xdr:to>
    <xdr:pic>
      <xdr:nvPicPr>
        <xdr:cNvPr id="12" name="Afbeelding 3" descr="Visit the Federation Francaise de Billard websit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723054" y="510268"/>
          <a:ext cx="487136" cy="485775"/>
        </a:xfrm>
        <a:prstGeom prst="rect">
          <a:avLst/>
        </a:prstGeom>
        <a:noFill/>
      </xdr:spPr>
    </xdr:pic>
    <xdr:clientData/>
  </xdr:twoCellAnchor>
  <xdr:twoCellAnchor>
    <xdr:from>
      <xdr:col>20</xdr:col>
      <xdr:colOff>628650</xdr:colOff>
      <xdr:row>2</xdr:row>
      <xdr:rowOff>104775</xdr:rowOff>
    </xdr:from>
    <xdr:to>
      <xdr:col>21</xdr:col>
      <xdr:colOff>123825</xdr:colOff>
      <xdr:row>5</xdr:row>
      <xdr:rowOff>9525</xdr:rowOff>
    </xdr:to>
    <xdr:pic>
      <xdr:nvPicPr>
        <xdr:cNvPr id="13" name="Afbeelding 11" descr="logo cd5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535400" y="495300"/>
          <a:ext cx="476250" cy="4762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1876425</xdr:colOff>
      <xdr:row>1</xdr:row>
      <xdr:rowOff>161925</xdr:rowOff>
    </xdr:from>
    <xdr:to>
      <xdr:col>2</xdr:col>
      <xdr:colOff>828675</xdr:colOff>
      <xdr:row>3</xdr:row>
      <xdr:rowOff>180975</xdr:rowOff>
    </xdr:to>
    <xdr:pic>
      <xdr:nvPicPr>
        <xdr:cNvPr id="14" name="Afbeelding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86025" y="361950"/>
          <a:ext cx="866775" cy="400050"/>
        </a:xfrm>
        <a:prstGeom prst="rect">
          <a:avLst/>
        </a:prstGeom>
        <a:noFill/>
      </xdr:spPr>
    </xdr:pic>
    <xdr:clientData/>
  </xdr:twoCellAnchor>
  <xdr:twoCellAnchor>
    <xdr:from>
      <xdr:col>21</xdr:col>
      <xdr:colOff>476250</xdr:colOff>
      <xdr:row>2</xdr:row>
      <xdr:rowOff>9525</xdr:rowOff>
    </xdr:from>
    <xdr:to>
      <xdr:col>23</xdr:col>
      <xdr:colOff>514350</xdr:colOff>
      <xdr:row>6</xdr:row>
      <xdr:rowOff>0</xdr:rowOff>
    </xdr:to>
    <xdr:pic>
      <xdr:nvPicPr>
        <xdr:cNvPr id="15" name="Afbeelding 10" descr="Logo_Eurometropool_CMYK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364075" y="400050"/>
          <a:ext cx="1019175" cy="7524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326572</xdr:colOff>
      <xdr:row>8</xdr:row>
      <xdr:rowOff>95250</xdr:rowOff>
    </xdr:from>
    <xdr:to>
      <xdr:col>1</xdr:col>
      <xdr:colOff>342183</xdr:colOff>
      <xdr:row>11</xdr:row>
      <xdr:rowOff>206828</xdr:rowOff>
    </xdr:to>
    <xdr:pic>
      <xdr:nvPicPr>
        <xdr:cNvPr id="16" name="Afbeelding 15" descr="Le club d&amp;#039;Estaires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26572" y="1646464"/>
          <a:ext cx="627932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326572</xdr:colOff>
      <xdr:row>21</xdr:row>
      <xdr:rowOff>122464</xdr:rowOff>
    </xdr:from>
    <xdr:to>
      <xdr:col>1</xdr:col>
      <xdr:colOff>342183</xdr:colOff>
      <xdr:row>24</xdr:row>
      <xdr:rowOff>234042</xdr:rowOff>
    </xdr:to>
    <xdr:pic>
      <xdr:nvPicPr>
        <xdr:cNvPr id="17" name="Afbeelding 16" descr="Le club d&amp;#039;Estaires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26572" y="5783035"/>
          <a:ext cx="627932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231321</xdr:colOff>
      <xdr:row>35</xdr:row>
      <xdr:rowOff>0</xdr:rowOff>
    </xdr:from>
    <xdr:to>
      <xdr:col>1</xdr:col>
      <xdr:colOff>445339</xdr:colOff>
      <xdr:row>37</xdr:row>
      <xdr:rowOff>263928</xdr:rowOff>
    </xdr:to>
    <xdr:pic>
      <xdr:nvPicPr>
        <xdr:cNvPr id="18" name="Afbeelding 17" descr="Le club de Faches-Thumesnil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1321" y="9974036"/>
          <a:ext cx="826339" cy="862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149678</xdr:colOff>
      <xdr:row>48</xdr:row>
      <xdr:rowOff>0</xdr:rowOff>
    </xdr:from>
    <xdr:to>
      <xdr:col>1</xdr:col>
      <xdr:colOff>176550</xdr:colOff>
      <xdr:row>50</xdr:row>
      <xdr:rowOff>276873</xdr:rowOff>
    </xdr:to>
    <xdr:pic>
      <xdr:nvPicPr>
        <xdr:cNvPr id="19" name="Afbeelding 18" descr="Le club de Ronchin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49678" y="14083393"/>
          <a:ext cx="639193" cy="875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149678</xdr:colOff>
      <xdr:row>61</xdr:row>
      <xdr:rowOff>13607</xdr:rowOff>
    </xdr:from>
    <xdr:to>
      <xdr:col>1</xdr:col>
      <xdr:colOff>176550</xdr:colOff>
      <xdr:row>63</xdr:row>
      <xdr:rowOff>290480</xdr:rowOff>
    </xdr:to>
    <xdr:pic>
      <xdr:nvPicPr>
        <xdr:cNvPr id="20" name="Afbeelding 19" descr="Le club de Ronchin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49678" y="18206357"/>
          <a:ext cx="639193" cy="875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176893</xdr:colOff>
      <xdr:row>74</xdr:row>
      <xdr:rowOff>13607</xdr:rowOff>
    </xdr:from>
    <xdr:to>
      <xdr:col>1</xdr:col>
      <xdr:colOff>337115</xdr:colOff>
      <xdr:row>76</xdr:row>
      <xdr:rowOff>223805</xdr:rowOff>
    </xdr:to>
    <xdr:pic>
      <xdr:nvPicPr>
        <xdr:cNvPr id="21" name="Afbeelding 20" descr="Le club de Villeneuve d&amp;#039;Ascq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76893" y="22315714"/>
          <a:ext cx="772543" cy="808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163286</xdr:colOff>
      <xdr:row>100</xdr:row>
      <xdr:rowOff>68036</xdr:rowOff>
    </xdr:from>
    <xdr:to>
      <xdr:col>1</xdr:col>
      <xdr:colOff>96776</xdr:colOff>
      <xdr:row>102</xdr:row>
      <xdr:rowOff>203901</xdr:rowOff>
    </xdr:to>
    <xdr:pic>
      <xdr:nvPicPr>
        <xdr:cNvPr id="22" name="Afbeelding 21" descr="Le club de Gravelines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63286" y="30588857"/>
          <a:ext cx="545811" cy="734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136071</xdr:colOff>
      <xdr:row>114</xdr:row>
      <xdr:rowOff>54428</xdr:rowOff>
    </xdr:from>
    <xdr:to>
      <xdr:col>1</xdr:col>
      <xdr:colOff>134428</xdr:colOff>
      <xdr:row>116</xdr:row>
      <xdr:rowOff>266597</xdr:rowOff>
    </xdr:to>
    <xdr:pic>
      <xdr:nvPicPr>
        <xdr:cNvPr id="23" name="Afbeelding 22" descr="Le club de Saint-Pol-sur-mer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36071" y="34875107"/>
          <a:ext cx="610678" cy="810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87</xdr:row>
      <xdr:rowOff>68036</xdr:rowOff>
    </xdr:from>
    <xdr:to>
      <xdr:col>1</xdr:col>
      <xdr:colOff>207847</xdr:colOff>
      <xdr:row>89</xdr:row>
      <xdr:rowOff>272070</xdr:rowOff>
    </xdr:to>
    <xdr:pic>
      <xdr:nvPicPr>
        <xdr:cNvPr id="24" name="Afbeelding 23" descr="Le club de Dunkerque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0500" y="26479500"/>
          <a:ext cx="629668" cy="802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326572</xdr:colOff>
      <xdr:row>21</xdr:row>
      <xdr:rowOff>122464</xdr:rowOff>
    </xdr:from>
    <xdr:to>
      <xdr:col>29</xdr:col>
      <xdr:colOff>342183</xdr:colOff>
      <xdr:row>24</xdr:row>
      <xdr:rowOff>234042</xdr:rowOff>
    </xdr:to>
    <xdr:pic>
      <xdr:nvPicPr>
        <xdr:cNvPr id="25" name="Afbeelding 24" descr="Le club d&amp;#039;Estaires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26572" y="5718402"/>
          <a:ext cx="634736" cy="921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292552</xdr:colOff>
      <xdr:row>61</xdr:row>
      <xdr:rowOff>0</xdr:rowOff>
    </xdr:from>
    <xdr:to>
      <xdr:col>29</xdr:col>
      <xdr:colOff>319424</xdr:colOff>
      <xdr:row>63</xdr:row>
      <xdr:rowOff>276873</xdr:rowOff>
    </xdr:to>
    <xdr:pic>
      <xdr:nvPicPr>
        <xdr:cNvPr id="27" name="Afbeelding 26" descr="Le club de Ronchin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604740" y="13930313"/>
          <a:ext cx="645997" cy="8959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176892</xdr:colOff>
      <xdr:row>100</xdr:row>
      <xdr:rowOff>68036</xdr:rowOff>
    </xdr:from>
    <xdr:to>
      <xdr:col>29</xdr:col>
      <xdr:colOff>110382</xdr:colOff>
      <xdr:row>102</xdr:row>
      <xdr:rowOff>203901</xdr:rowOff>
    </xdr:to>
    <xdr:pic>
      <xdr:nvPicPr>
        <xdr:cNvPr id="29" name="Afbeelding 28" descr="Le club de Gravelines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1485678" y="30588857"/>
          <a:ext cx="545811" cy="734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381000</xdr:colOff>
      <xdr:row>1</xdr:row>
      <xdr:rowOff>0</xdr:rowOff>
    </xdr:from>
    <xdr:to>
      <xdr:col>29</xdr:col>
      <xdr:colOff>209550</xdr:colOff>
      <xdr:row>4</xdr:row>
      <xdr:rowOff>152400</xdr:rowOff>
    </xdr:to>
    <xdr:pic>
      <xdr:nvPicPr>
        <xdr:cNvPr id="30" name="Afbeelding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</a:blip>
        <a:srcRect l="44421" r="43796"/>
        <a:stretch>
          <a:fillRect/>
        </a:stretch>
      </xdr:blipFill>
      <xdr:spPr bwMode="auto">
        <a:xfrm>
          <a:off x="381000" y="190500"/>
          <a:ext cx="447675" cy="723900"/>
        </a:xfrm>
        <a:prstGeom prst="rect">
          <a:avLst/>
        </a:prstGeom>
        <a:noFill/>
      </xdr:spPr>
    </xdr:pic>
    <xdr:clientData/>
  </xdr:twoCellAnchor>
  <xdr:twoCellAnchor>
    <xdr:from>
      <xdr:col>29</xdr:col>
      <xdr:colOff>638175</xdr:colOff>
      <xdr:row>1</xdr:row>
      <xdr:rowOff>123825</xdr:rowOff>
    </xdr:from>
    <xdr:to>
      <xdr:col>29</xdr:col>
      <xdr:colOff>1238250</xdr:colOff>
      <xdr:row>4</xdr:row>
      <xdr:rowOff>85725</xdr:rowOff>
    </xdr:to>
    <xdr:pic>
      <xdr:nvPicPr>
        <xdr:cNvPr id="31" name="Afbeelding 1" descr="logo zuid-west vlaander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" y="314325"/>
          <a:ext cx="600075" cy="533400"/>
        </a:xfrm>
        <a:prstGeom prst="rect">
          <a:avLst/>
        </a:prstGeom>
        <a:noFill/>
      </xdr:spPr>
    </xdr:pic>
    <xdr:clientData/>
  </xdr:twoCellAnchor>
  <xdr:twoCellAnchor>
    <xdr:from>
      <xdr:col>47</xdr:col>
      <xdr:colOff>797379</xdr:colOff>
      <xdr:row>2</xdr:row>
      <xdr:rowOff>119743</xdr:rowOff>
    </xdr:from>
    <xdr:to>
      <xdr:col>48</xdr:col>
      <xdr:colOff>303440</xdr:colOff>
      <xdr:row>5</xdr:row>
      <xdr:rowOff>34018</xdr:rowOff>
    </xdr:to>
    <xdr:pic>
      <xdr:nvPicPr>
        <xdr:cNvPr id="32" name="Afbeelding 3" descr="Visit the Federation Francaise de Billard websit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727817" y="500743"/>
          <a:ext cx="482373" cy="485775"/>
        </a:xfrm>
        <a:prstGeom prst="rect">
          <a:avLst/>
        </a:prstGeom>
        <a:noFill/>
      </xdr:spPr>
    </xdr:pic>
    <xdr:clientData/>
  </xdr:twoCellAnchor>
  <xdr:twoCellAnchor>
    <xdr:from>
      <xdr:col>48</xdr:col>
      <xdr:colOff>628650</xdr:colOff>
      <xdr:row>2</xdr:row>
      <xdr:rowOff>104775</xdr:rowOff>
    </xdr:from>
    <xdr:to>
      <xdr:col>49</xdr:col>
      <xdr:colOff>123825</xdr:colOff>
      <xdr:row>5</xdr:row>
      <xdr:rowOff>9525</xdr:rowOff>
    </xdr:to>
    <xdr:pic>
      <xdr:nvPicPr>
        <xdr:cNvPr id="33" name="Afbeelding 11" descr="logo cd5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535400" y="485775"/>
          <a:ext cx="471488" cy="476250"/>
        </a:xfrm>
        <a:prstGeom prst="rect">
          <a:avLst/>
        </a:prstGeom>
        <a:noFill/>
      </xdr:spPr>
    </xdr:pic>
    <xdr:clientData/>
  </xdr:twoCellAnchor>
  <xdr:twoCellAnchor>
    <xdr:from>
      <xdr:col>29</xdr:col>
      <xdr:colOff>1876425</xdr:colOff>
      <xdr:row>1</xdr:row>
      <xdr:rowOff>161925</xdr:rowOff>
    </xdr:from>
    <xdr:to>
      <xdr:col>30</xdr:col>
      <xdr:colOff>828675</xdr:colOff>
      <xdr:row>3</xdr:row>
      <xdr:rowOff>180975</xdr:rowOff>
    </xdr:to>
    <xdr:pic>
      <xdr:nvPicPr>
        <xdr:cNvPr id="34" name="Afbeelding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95550" y="352425"/>
          <a:ext cx="857250" cy="400050"/>
        </a:xfrm>
        <a:prstGeom prst="rect">
          <a:avLst/>
        </a:prstGeom>
        <a:noFill/>
      </xdr:spPr>
    </xdr:pic>
    <xdr:clientData/>
  </xdr:twoCellAnchor>
  <xdr:twoCellAnchor>
    <xdr:from>
      <xdr:col>49</xdr:col>
      <xdr:colOff>476250</xdr:colOff>
      <xdr:row>2</xdr:row>
      <xdr:rowOff>9525</xdr:rowOff>
    </xdr:from>
    <xdr:to>
      <xdr:col>51</xdr:col>
      <xdr:colOff>514350</xdr:colOff>
      <xdr:row>6</xdr:row>
      <xdr:rowOff>0</xdr:rowOff>
    </xdr:to>
    <xdr:pic>
      <xdr:nvPicPr>
        <xdr:cNvPr id="35" name="Afbeelding 10" descr="Logo_Eurometropool_CMYK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359313" y="390525"/>
          <a:ext cx="1014412" cy="752475"/>
        </a:xfrm>
        <a:prstGeom prst="rect">
          <a:avLst/>
        </a:prstGeom>
        <a:noFill/>
      </xdr:spPr>
    </xdr:pic>
    <xdr:clientData/>
  </xdr:twoCellAnchor>
  <xdr:twoCellAnchor>
    <xdr:from>
      <xdr:col>57</xdr:col>
      <xdr:colOff>381000</xdr:colOff>
      <xdr:row>1</xdr:row>
      <xdr:rowOff>0</xdr:rowOff>
    </xdr:from>
    <xdr:to>
      <xdr:col>58</xdr:col>
      <xdr:colOff>209550</xdr:colOff>
      <xdr:row>4</xdr:row>
      <xdr:rowOff>152400</xdr:rowOff>
    </xdr:to>
    <xdr:pic>
      <xdr:nvPicPr>
        <xdr:cNvPr id="37" name="Afbeelding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</a:blip>
        <a:srcRect l="44421" r="43796"/>
        <a:stretch>
          <a:fillRect/>
        </a:stretch>
      </xdr:blipFill>
      <xdr:spPr bwMode="auto">
        <a:xfrm>
          <a:off x="21983700" y="190500"/>
          <a:ext cx="438150" cy="723900"/>
        </a:xfrm>
        <a:prstGeom prst="rect">
          <a:avLst/>
        </a:prstGeom>
        <a:noFill/>
      </xdr:spPr>
    </xdr:pic>
    <xdr:clientData/>
  </xdr:twoCellAnchor>
  <xdr:twoCellAnchor>
    <xdr:from>
      <xdr:col>58</xdr:col>
      <xdr:colOff>638175</xdr:colOff>
      <xdr:row>1</xdr:row>
      <xdr:rowOff>123825</xdr:rowOff>
    </xdr:from>
    <xdr:to>
      <xdr:col>58</xdr:col>
      <xdr:colOff>1238250</xdr:colOff>
      <xdr:row>4</xdr:row>
      <xdr:rowOff>85725</xdr:rowOff>
    </xdr:to>
    <xdr:pic>
      <xdr:nvPicPr>
        <xdr:cNvPr id="38" name="Afbeelding 1" descr="logo zuid-west vlaander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50475" y="314325"/>
          <a:ext cx="600075" cy="533400"/>
        </a:xfrm>
        <a:prstGeom prst="rect">
          <a:avLst/>
        </a:prstGeom>
        <a:noFill/>
      </xdr:spPr>
    </xdr:pic>
    <xdr:clientData/>
  </xdr:twoCellAnchor>
  <xdr:twoCellAnchor>
    <xdr:from>
      <xdr:col>76</xdr:col>
      <xdr:colOff>797379</xdr:colOff>
      <xdr:row>2</xdr:row>
      <xdr:rowOff>119743</xdr:rowOff>
    </xdr:from>
    <xdr:to>
      <xdr:col>77</xdr:col>
      <xdr:colOff>303440</xdr:colOff>
      <xdr:row>5</xdr:row>
      <xdr:rowOff>34018</xdr:rowOff>
    </xdr:to>
    <xdr:pic>
      <xdr:nvPicPr>
        <xdr:cNvPr id="39" name="Afbeelding 3" descr="Visit the Federation Francaise de Billard websit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382779" y="500743"/>
          <a:ext cx="306161" cy="485775"/>
        </a:xfrm>
        <a:prstGeom prst="rect">
          <a:avLst/>
        </a:prstGeom>
        <a:noFill/>
      </xdr:spPr>
    </xdr:pic>
    <xdr:clientData/>
  </xdr:twoCellAnchor>
  <xdr:twoCellAnchor>
    <xdr:from>
      <xdr:col>77</xdr:col>
      <xdr:colOff>628650</xdr:colOff>
      <xdr:row>2</xdr:row>
      <xdr:rowOff>104775</xdr:rowOff>
    </xdr:from>
    <xdr:to>
      <xdr:col>78</xdr:col>
      <xdr:colOff>123825</xdr:colOff>
      <xdr:row>5</xdr:row>
      <xdr:rowOff>9525</xdr:rowOff>
    </xdr:to>
    <xdr:pic>
      <xdr:nvPicPr>
        <xdr:cNvPr id="40" name="Afbeelding 11" descr="logo cd5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995100" y="485775"/>
          <a:ext cx="123825" cy="476250"/>
        </a:xfrm>
        <a:prstGeom prst="rect">
          <a:avLst/>
        </a:prstGeom>
        <a:noFill/>
      </xdr:spPr>
    </xdr:pic>
    <xdr:clientData/>
  </xdr:twoCellAnchor>
  <xdr:twoCellAnchor>
    <xdr:from>
      <xdr:col>58</xdr:col>
      <xdr:colOff>1876425</xdr:colOff>
      <xdr:row>1</xdr:row>
      <xdr:rowOff>161925</xdr:rowOff>
    </xdr:from>
    <xdr:to>
      <xdr:col>59</xdr:col>
      <xdr:colOff>828675</xdr:colOff>
      <xdr:row>3</xdr:row>
      <xdr:rowOff>180975</xdr:rowOff>
    </xdr:to>
    <xdr:pic>
      <xdr:nvPicPr>
        <xdr:cNvPr id="41" name="Afbeelding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088725" y="352425"/>
          <a:ext cx="857250" cy="400050"/>
        </a:xfrm>
        <a:prstGeom prst="rect">
          <a:avLst/>
        </a:prstGeom>
        <a:noFill/>
      </xdr:spPr>
    </xdr:pic>
    <xdr:clientData/>
  </xdr:twoCellAnchor>
  <xdr:twoCellAnchor>
    <xdr:from>
      <xdr:col>78</xdr:col>
      <xdr:colOff>476250</xdr:colOff>
      <xdr:row>2</xdr:row>
      <xdr:rowOff>9525</xdr:rowOff>
    </xdr:from>
    <xdr:to>
      <xdr:col>80</xdr:col>
      <xdr:colOff>514350</xdr:colOff>
      <xdr:row>6</xdr:row>
      <xdr:rowOff>0</xdr:rowOff>
    </xdr:to>
    <xdr:pic>
      <xdr:nvPicPr>
        <xdr:cNvPr id="42" name="Afbeelding 10" descr="Logo_Eurometropool_CMYK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7471350" y="390525"/>
          <a:ext cx="1257300" cy="752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0</xdr:rowOff>
    </xdr:from>
    <xdr:to>
      <xdr:col>1</xdr:col>
      <xdr:colOff>209550</xdr:colOff>
      <xdr:row>4</xdr:row>
      <xdr:rowOff>152400</xdr:rowOff>
    </xdr:to>
    <xdr:pic>
      <xdr:nvPicPr>
        <xdr:cNvPr id="2" name="Afbeelding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</a:blip>
        <a:srcRect l="44421" r="43796"/>
        <a:stretch>
          <a:fillRect/>
        </a:stretch>
      </xdr:blipFill>
      <xdr:spPr bwMode="auto">
        <a:xfrm>
          <a:off x="381000" y="200025"/>
          <a:ext cx="438150" cy="7239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638175</xdr:colOff>
      <xdr:row>1</xdr:row>
      <xdr:rowOff>123825</xdr:rowOff>
    </xdr:from>
    <xdr:to>
      <xdr:col>1</xdr:col>
      <xdr:colOff>1238250</xdr:colOff>
      <xdr:row>4</xdr:row>
      <xdr:rowOff>85725</xdr:rowOff>
    </xdr:to>
    <xdr:pic>
      <xdr:nvPicPr>
        <xdr:cNvPr id="3" name="Afbeelding 1" descr="logo zuid-west vlaander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" y="323850"/>
          <a:ext cx="600075" cy="533400"/>
        </a:xfrm>
        <a:prstGeom prst="rect">
          <a:avLst/>
        </a:prstGeom>
        <a:noFill/>
      </xdr:spPr>
    </xdr:pic>
    <xdr:clientData/>
  </xdr:twoCellAnchor>
  <xdr:twoCellAnchor>
    <xdr:from>
      <xdr:col>12</xdr:col>
      <xdr:colOff>314325</xdr:colOff>
      <xdr:row>2</xdr:row>
      <xdr:rowOff>119743</xdr:rowOff>
    </xdr:from>
    <xdr:to>
      <xdr:col>12</xdr:col>
      <xdr:colOff>800100</xdr:colOff>
      <xdr:row>5</xdr:row>
      <xdr:rowOff>34018</xdr:rowOff>
    </xdr:to>
    <xdr:pic>
      <xdr:nvPicPr>
        <xdr:cNvPr id="4" name="Afbeelding 3" descr="Visit the Federation Francaise de Billard websit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239500" y="510268"/>
          <a:ext cx="485775" cy="485775"/>
        </a:xfrm>
        <a:prstGeom prst="rect">
          <a:avLst/>
        </a:prstGeom>
        <a:noFill/>
      </xdr:spPr>
    </xdr:pic>
    <xdr:clientData/>
  </xdr:twoCellAnchor>
  <xdr:twoCellAnchor>
    <xdr:from>
      <xdr:col>13</xdr:col>
      <xdr:colOff>0</xdr:colOff>
      <xdr:row>2</xdr:row>
      <xdr:rowOff>104775</xdr:rowOff>
    </xdr:from>
    <xdr:to>
      <xdr:col>13</xdr:col>
      <xdr:colOff>457200</xdr:colOff>
      <xdr:row>5</xdr:row>
      <xdr:rowOff>9525</xdr:rowOff>
    </xdr:to>
    <xdr:pic>
      <xdr:nvPicPr>
        <xdr:cNvPr id="5" name="Afbeelding 11" descr="logo cd5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906250" y="495300"/>
          <a:ext cx="457200" cy="4762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1876425</xdr:colOff>
      <xdr:row>1</xdr:row>
      <xdr:rowOff>161925</xdr:rowOff>
    </xdr:from>
    <xdr:to>
      <xdr:col>2</xdr:col>
      <xdr:colOff>828675</xdr:colOff>
      <xdr:row>3</xdr:row>
      <xdr:rowOff>180975</xdr:rowOff>
    </xdr:to>
    <xdr:pic>
      <xdr:nvPicPr>
        <xdr:cNvPr id="6" name="Afbeelding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86025" y="361950"/>
          <a:ext cx="866775" cy="400050"/>
        </a:xfrm>
        <a:prstGeom prst="rect">
          <a:avLst/>
        </a:prstGeom>
        <a:noFill/>
      </xdr:spPr>
    </xdr:pic>
    <xdr:clientData/>
  </xdr:twoCellAnchor>
  <xdr:twoCellAnchor>
    <xdr:from>
      <xdr:col>13</xdr:col>
      <xdr:colOff>476249</xdr:colOff>
      <xdr:row>1</xdr:row>
      <xdr:rowOff>131988</xdr:rowOff>
    </xdr:from>
    <xdr:to>
      <xdr:col>16</xdr:col>
      <xdr:colOff>65315</xdr:colOff>
      <xdr:row>5</xdr:row>
      <xdr:rowOff>122463</xdr:rowOff>
    </xdr:to>
    <xdr:pic>
      <xdr:nvPicPr>
        <xdr:cNvPr id="7" name="Afbeelding 10" descr="Logo_Eurometropool_CMYK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783785" y="336095"/>
          <a:ext cx="1548494" cy="7524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179294</xdr:colOff>
      <xdr:row>34</xdr:row>
      <xdr:rowOff>156882</xdr:rowOff>
    </xdr:from>
    <xdr:to>
      <xdr:col>1</xdr:col>
      <xdr:colOff>296997</xdr:colOff>
      <xdr:row>37</xdr:row>
      <xdr:rowOff>100557</xdr:rowOff>
    </xdr:to>
    <xdr:pic>
      <xdr:nvPicPr>
        <xdr:cNvPr id="17" name="Afbeelding 16" descr="Le club d&amp;#039;Annoeullin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9294" y="9883588"/>
          <a:ext cx="722821" cy="750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179294</xdr:colOff>
      <xdr:row>48</xdr:row>
      <xdr:rowOff>56029</xdr:rowOff>
    </xdr:from>
    <xdr:to>
      <xdr:col>1</xdr:col>
      <xdr:colOff>296997</xdr:colOff>
      <xdr:row>50</xdr:row>
      <xdr:rowOff>201410</xdr:rowOff>
    </xdr:to>
    <xdr:pic>
      <xdr:nvPicPr>
        <xdr:cNvPr id="18" name="Afbeelding 17" descr="Le club d&amp;#039;Annoeullin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9294" y="14074588"/>
          <a:ext cx="722821" cy="750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122464</xdr:colOff>
      <xdr:row>74</xdr:row>
      <xdr:rowOff>27215</xdr:rowOff>
    </xdr:from>
    <xdr:to>
      <xdr:col>1</xdr:col>
      <xdr:colOff>336482</xdr:colOff>
      <xdr:row>76</xdr:row>
      <xdr:rowOff>291143</xdr:rowOff>
    </xdr:to>
    <xdr:pic>
      <xdr:nvPicPr>
        <xdr:cNvPr id="19" name="Afbeelding 18" descr="Le club de Faches-Thumesnil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2464" y="22329322"/>
          <a:ext cx="826339" cy="862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122464</xdr:colOff>
      <xdr:row>61</xdr:row>
      <xdr:rowOff>1</xdr:rowOff>
    </xdr:from>
    <xdr:to>
      <xdr:col>1</xdr:col>
      <xdr:colOff>336482</xdr:colOff>
      <xdr:row>63</xdr:row>
      <xdr:rowOff>263929</xdr:rowOff>
    </xdr:to>
    <xdr:pic>
      <xdr:nvPicPr>
        <xdr:cNvPr id="20" name="Afbeelding 19" descr="Le club de Faches-Thumesnil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2464" y="18192751"/>
          <a:ext cx="826339" cy="862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149678</xdr:colOff>
      <xdr:row>9</xdr:row>
      <xdr:rowOff>0</xdr:rowOff>
    </xdr:from>
    <xdr:to>
      <xdr:col>1</xdr:col>
      <xdr:colOff>167025</xdr:colOff>
      <xdr:row>11</xdr:row>
      <xdr:rowOff>204034</xdr:rowOff>
    </xdr:to>
    <xdr:pic>
      <xdr:nvPicPr>
        <xdr:cNvPr id="21" name="Afbeelding 20" descr="Le club de Dunkerque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49678" y="1755321"/>
          <a:ext cx="629668" cy="802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149678</xdr:colOff>
      <xdr:row>22</xdr:row>
      <xdr:rowOff>95249</xdr:rowOff>
    </xdr:from>
    <xdr:to>
      <xdr:col>1</xdr:col>
      <xdr:colOff>167025</xdr:colOff>
      <xdr:row>24</xdr:row>
      <xdr:rowOff>299284</xdr:rowOff>
    </xdr:to>
    <xdr:pic>
      <xdr:nvPicPr>
        <xdr:cNvPr id="22" name="Afbeelding 21" descr="Le club de Dunkerque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49678" y="5959928"/>
          <a:ext cx="629668" cy="802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0</xdr:rowOff>
    </xdr:from>
    <xdr:to>
      <xdr:col>1</xdr:col>
      <xdr:colOff>209550</xdr:colOff>
      <xdr:row>4</xdr:row>
      <xdr:rowOff>152400</xdr:rowOff>
    </xdr:to>
    <xdr:pic>
      <xdr:nvPicPr>
        <xdr:cNvPr id="6" name="Afbeelding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</a:blip>
        <a:srcRect l="44421" r="43796"/>
        <a:stretch>
          <a:fillRect/>
        </a:stretch>
      </xdr:blipFill>
      <xdr:spPr bwMode="auto">
        <a:xfrm>
          <a:off x="381000" y="200025"/>
          <a:ext cx="438150" cy="7239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638175</xdr:colOff>
      <xdr:row>1</xdr:row>
      <xdr:rowOff>123825</xdr:rowOff>
    </xdr:from>
    <xdr:to>
      <xdr:col>1</xdr:col>
      <xdr:colOff>1238250</xdr:colOff>
      <xdr:row>4</xdr:row>
      <xdr:rowOff>85725</xdr:rowOff>
    </xdr:to>
    <xdr:pic>
      <xdr:nvPicPr>
        <xdr:cNvPr id="7" name="Afbeelding 1" descr="logo zuid-west vlaander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" y="323850"/>
          <a:ext cx="600075" cy="5334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375558</xdr:colOff>
      <xdr:row>5</xdr:row>
      <xdr:rowOff>92529</xdr:rowOff>
    </xdr:from>
    <xdr:to>
      <xdr:col>1</xdr:col>
      <xdr:colOff>249012</xdr:colOff>
      <xdr:row>7</xdr:row>
      <xdr:rowOff>183697</xdr:rowOff>
    </xdr:to>
    <xdr:pic>
      <xdr:nvPicPr>
        <xdr:cNvPr id="8" name="Afbeelding 3" descr="Visit the Federation Francaise de Billard websit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5558" y="1058636"/>
          <a:ext cx="485775" cy="4857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859972</xdr:colOff>
      <xdr:row>4</xdr:row>
      <xdr:rowOff>186418</xdr:rowOff>
    </xdr:from>
    <xdr:to>
      <xdr:col>1</xdr:col>
      <xdr:colOff>1334861</xdr:colOff>
      <xdr:row>7</xdr:row>
      <xdr:rowOff>77561</xdr:rowOff>
    </xdr:to>
    <xdr:pic>
      <xdr:nvPicPr>
        <xdr:cNvPr id="9" name="Afbeelding 11" descr="logo cd5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72293" y="962025"/>
          <a:ext cx="474889" cy="4762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1876425</xdr:colOff>
      <xdr:row>1</xdr:row>
      <xdr:rowOff>161925</xdr:rowOff>
    </xdr:from>
    <xdr:to>
      <xdr:col>2</xdr:col>
      <xdr:colOff>828675</xdr:colOff>
      <xdr:row>3</xdr:row>
      <xdr:rowOff>180975</xdr:rowOff>
    </xdr:to>
    <xdr:pic>
      <xdr:nvPicPr>
        <xdr:cNvPr id="10" name="Afbeelding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86025" y="361950"/>
          <a:ext cx="866775" cy="4000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122464</xdr:colOff>
      <xdr:row>4</xdr:row>
      <xdr:rowOff>172811</xdr:rowOff>
    </xdr:from>
    <xdr:to>
      <xdr:col>2</xdr:col>
      <xdr:colOff>1140279</xdr:colOff>
      <xdr:row>8</xdr:row>
      <xdr:rowOff>149679</xdr:rowOff>
    </xdr:to>
    <xdr:pic>
      <xdr:nvPicPr>
        <xdr:cNvPr id="11" name="Afbeelding 10" descr="Logo_Eurometropool_CMYK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53393" y="948418"/>
          <a:ext cx="1017815" cy="7524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0</xdr:rowOff>
    </xdr:from>
    <xdr:to>
      <xdr:col>1</xdr:col>
      <xdr:colOff>209550</xdr:colOff>
      <xdr:row>4</xdr:row>
      <xdr:rowOff>152400</xdr:rowOff>
    </xdr:to>
    <xdr:pic>
      <xdr:nvPicPr>
        <xdr:cNvPr id="2" name="Afbeelding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</a:blip>
        <a:srcRect l="44421" r="43796"/>
        <a:stretch>
          <a:fillRect/>
        </a:stretch>
      </xdr:blipFill>
      <xdr:spPr bwMode="auto">
        <a:xfrm>
          <a:off x="381000" y="200025"/>
          <a:ext cx="438150" cy="7239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638175</xdr:colOff>
      <xdr:row>1</xdr:row>
      <xdr:rowOff>123825</xdr:rowOff>
    </xdr:from>
    <xdr:to>
      <xdr:col>1</xdr:col>
      <xdr:colOff>1238250</xdr:colOff>
      <xdr:row>4</xdr:row>
      <xdr:rowOff>85725</xdr:rowOff>
    </xdr:to>
    <xdr:pic>
      <xdr:nvPicPr>
        <xdr:cNvPr id="3" name="Afbeelding 1" descr="logo zuid-west vlaander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" y="323850"/>
          <a:ext cx="600075" cy="5334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375558</xdr:colOff>
      <xdr:row>5</xdr:row>
      <xdr:rowOff>92529</xdr:rowOff>
    </xdr:from>
    <xdr:to>
      <xdr:col>1</xdr:col>
      <xdr:colOff>249012</xdr:colOff>
      <xdr:row>7</xdr:row>
      <xdr:rowOff>183697</xdr:rowOff>
    </xdr:to>
    <xdr:pic>
      <xdr:nvPicPr>
        <xdr:cNvPr id="4" name="Afbeelding 3" descr="Visit the Federation Francaise de Billard websit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5558" y="1054554"/>
          <a:ext cx="483054" cy="481693"/>
        </a:xfrm>
        <a:prstGeom prst="rect">
          <a:avLst/>
        </a:prstGeom>
        <a:noFill/>
      </xdr:spPr>
    </xdr:pic>
    <xdr:clientData/>
  </xdr:twoCellAnchor>
  <xdr:twoCellAnchor>
    <xdr:from>
      <xdr:col>1</xdr:col>
      <xdr:colOff>859972</xdr:colOff>
      <xdr:row>4</xdr:row>
      <xdr:rowOff>186418</xdr:rowOff>
    </xdr:from>
    <xdr:to>
      <xdr:col>1</xdr:col>
      <xdr:colOff>1334861</xdr:colOff>
      <xdr:row>7</xdr:row>
      <xdr:rowOff>77561</xdr:rowOff>
    </xdr:to>
    <xdr:pic>
      <xdr:nvPicPr>
        <xdr:cNvPr id="5" name="Afbeelding 11" descr="logo cd5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69572" y="957943"/>
          <a:ext cx="474889" cy="472168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1876425</xdr:colOff>
      <xdr:row>1</xdr:row>
      <xdr:rowOff>161925</xdr:rowOff>
    </xdr:from>
    <xdr:to>
      <xdr:col>2</xdr:col>
      <xdr:colOff>828675</xdr:colOff>
      <xdr:row>3</xdr:row>
      <xdr:rowOff>180975</xdr:rowOff>
    </xdr:to>
    <xdr:pic>
      <xdr:nvPicPr>
        <xdr:cNvPr id="6" name="Afbeelding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86025" y="361950"/>
          <a:ext cx="866775" cy="4000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122464</xdr:colOff>
      <xdr:row>4</xdr:row>
      <xdr:rowOff>172811</xdr:rowOff>
    </xdr:from>
    <xdr:to>
      <xdr:col>2</xdr:col>
      <xdr:colOff>1140279</xdr:colOff>
      <xdr:row>8</xdr:row>
      <xdr:rowOff>149679</xdr:rowOff>
    </xdr:to>
    <xdr:pic>
      <xdr:nvPicPr>
        <xdr:cNvPr id="7" name="Afbeelding 6" descr="Logo_Eurometropool_CMYK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46589" y="944336"/>
          <a:ext cx="1017815" cy="74839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dbillard@wanadoo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usdbillard@wanadoo.f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usdbillard@wanadoo.fr" TargetMode="External"/><Relationship Id="rId1" Type="http://schemas.openxmlformats.org/officeDocument/2006/relationships/hyperlink" Target="mailto:usdbillard@wanadoo.fr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8"/>
  <sheetViews>
    <sheetView showWhiteSpace="0" zoomScale="40" zoomScaleNormal="40" zoomScaleSheetLayoutView="70" workbookViewId="0">
      <selection activeCell="J51" sqref="J51:N51"/>
    </sheetView>
  </sheetViews>
  <sheetFormatPr defaultRowHeight="15"/>
  <cols>
    <col min="2" max="2" width="28.7109375" bestFit="1" customWidth="1"/>
    <col min="3" max="3" width="26.85546875" bestFit="1" customWidth="1"/>
    <col min="5" max="19" width="10" customWidth="1"/>
    <col min="20" max="22" width="14.7109375" customWidth="1"/>
    <col min="23" max="23" width="14.7109375" hidden="1" customWidth="1"/>
    <col min="24" max="24" width="14.7109375" customWidth="1"/>
  </cols>
  <sheetData>
    <row r="1" spans="1:24" ht="15.75" thickBot="1"/>
    <row r="2" spans="1:24">
      <c r="D2" s="88" t="s">
        <v>198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90"/>
    </row>
    <row r="3" spans="1:24">
      <c r="D3" s="91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3"/>
    </row>
    <row r="4" spans="1:24">
      <c r="D4" s="91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3"/>
    </row>
    <row r="5" spans="1:24">
      <c r="D5" s="91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</row>
    <row r="6" spans="1:24">
      <c r="D6" s="91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3"/>
    </row>
    <row r="7" spans="1:24" ht="15.75" thickBot="1">
      <c r="D7" s="94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9" spans="1:24" ht="15.75" thickBot="1"/>
    <row r="10" spans="1:24" s="5" customFormat="1" ht="24" customHeight="1">
      <c r="E10" s="97" t="s">
        <v>20</v>
      </c>
      <c r="F10" s="98"/>
      <c r="G10" s="98"/>
      <c r="H10" s="98"/>
      <c r="I10" s="98"/>
      <c r="J10" s="99" t="s">
        <v>17</v>
      </c>
      <c r="K10" s="99"/>
      <c r="L10" s="99"/>
      <c r="M10" s="99"/>
      <c r="N10" s="99"/>
      <c r="O10" s="99" t="s">
        <v>18</v>
      </c>
      <c r="P10" s="99"/>
      <c r="Q10" s="99"/>
      <c r="R10" s="99"/>
      <c r="S10" s="100"/>
    </row>
    <row r="11" spans="1:24" s="5" customFormat="1" ht="24" customHeight="1" thickBot="1">
      <c r="E11" s="101" t="s">
        <v>47</v>
      </c>
      <c r="F11" s="102"/>
      <c r="G11" s="102"/>
      <c r="H11" s="102"/>
      <c r="I11" s="102"/>
      <c r="J11" s="103" t="s">
        <v>19</v>
      </c>
      <c r="K11" s="103"/>
      <c r="L11" s="103"/>
      <c r="M11" s="103"/>
      <c r="N11" s="103"/>
      <c r="O11" s="104"/>
      <c r="P11" s="104"/>
      <c r="Q11" s="104"/>
      <c r="R11" s="104"/>
      <c r="S11" s="105"/>
    </row>
    <row r="12" spans="1:24" s="8" customFormat="1" ht="30.75" customHeight="1" thickBot="1">
      <c r="A12" s="28"/>
      <c r="B12" s="28"/>
      <c r="C12" s="29"/>
      <c r="D12" s="28"/>
      <c r="E12" s="109">
        <v>1</v>
      </c>
      <c r="F12" s="110"/>
      <c r="G12" s="111"/>
      <c r="H12" s="112"/>
      <c r="I12" s="113"/>
      <c r="J12" s="109">
        <v>2</v>
      </c>
      <c r="K12" s="110"/>
      <c r="L12" s="111"/>
      <c r="M12" s="112"/>
      <c r="N12" s="113"/>
      <c r="O12" s="109">
        <v>3</v>
      </c>
      <c r="P12" s="110"/>
      <c r="Q12" s="111"/>
      <c r="R12" s="112"/>
      <c r="S12" s="112"/>
      <c r="T12" s="153" t="s">
        <v>58</v>
      </c>
      <c r="U12" s="131" t="s">
        <v>59</v>
      </c>
      <c r="V12" s="143" t="s">
        <v>60</v>
      </c>
      <c r="W12" s="141" t="s">
        <v>61</v>
      </c>
      <c r="X12" s="125" t="s">
        <v>1</v>
      </c>
    </row>
    <row r="13" spans="1:24" ht="39" customHeight="1" thickBot="1">
      <c r="A13" s="30"/>
      <c r="B13" s="31" t="s">
        <v>191</v>
      </c>
      <c r="C13" s="32" t="s">
        <v>0</v>
      </c>
      <c r="D13" s="33" t="s">
        <v>2</v>
      </c>
      <c r="E13" s="34" t="s">
        <v>58</v>
      </c>
      <c r="F13" s="34" t="s">
        <v>4</v>
      </c>
      <c r="G13" s="35" t="s">
        <v>5</v>
      </c>
      <c r="H13" s="36" t="s">
        <v>6</v>
      </c>
      <c r="I13" s="37" t="s">
        <v>7</v>
      </c>
      <c r="J13" s="34" t="s">
        <v>58</v>
      </c>
      <c r="K13" s="34" t="s">
        <v>4</v>
      </c>
      <c r="L13" s="35" t="s">
        <v>5</v>
      </c>
      <c r="M13" s="36" t="s">
        <v>6</v>
      </c>
      <c r="N13" s="37" t="s">
        <v>7</v>
      </c>
      <c r="O13" s="34" t="s">
        <v>58</v>
      </c>
      <c r="P13" s="34" t="s">
        <v>4</v>
      </c>
      <c r="Q13" s="35" t="s">
        <v>5</v>
      </c>
      <c r="R13" s="36" t="s">
        <v>6</v>
      </c>
      <c r="S13" s="36" t="s">
        <v>7</v>
      </c>
      <c r="T13" s="154"/>
      <c r="U13" s="132"/>
      <c r="V13" s="144"/>
      <c r="W13" s="142"/>
      <c r="X13" s="126"/>
    </row>
    <row r="14" spans="1:24" s="5" customFormat="1" ht="26.25" customHeight="1">
      <c r="A14" s="106">
        <v>1</v>
      </c>
      <c r="B14" s="11" t="s">
        <v>8</v>
      </c>
      <c r="C14" s="12" t="s">
        <v>9</v>
      </c>
      <c r="D14" s="25">
        <v>30</v>
      </c>
      <c r="E14" s="119"/>
      <c r="F14" s="120"/>
      <c r="G14" s="120"/>
      <c r="H14" s="120"/>
      <c r="I14" s="123"/>
      <c r="J14" s="115">
        <f>IF((K14+K15)&gt;(F16+F17),2,IF((K14+K15)&lt;(F16+F17),,IF(N14&gt;I16,2,IF(N14&lt;I16,,1))))</f>
        <v>1</v>
      </c>
      <c r="K14" s="6">
        <f>IF(ISBLANK(L14),0,IF(M14&gt;H16,2,IF(M14=H16,1,0)))</f>
        <v>0</v>
      </c>
      <c r="L14" s="38"/>
      <c r="M14" s="9">
        <f>IF(ISBLANK($D14),0,L14/$D14)</f>
        <v>0</v>
      </c>
      <c r="N14" s="117">
        <f>IF(($D14+$D15)=0,0,(L14+L15)/($D14+$D15))</f>
        <v>0</v>
      </c>
      <c r="O14" s="115">
        <f>IF((P14+P15)&gt;(F18+F19),2,IF((P14+P15)&lt;(F18+F19),0,IF(S14&gt;I18,2,IF(S14&lt;I18,0,1))))</f>
        <v>1</v>
      </c>
      <c r="P14" s="6">
        <f>IF(ISBLANK(Q14),0,IF(R14&gt;H18,2,IF(R14=H18,1,0)))</f>
        <v>0</v>
      </c>
      <c r="Q14" s="38"/>
      <c r="R14" s="9">
        <f>IF(ISBLANK($D14),0,Q14/$D14)</f>
        <v>0</v>
      </c>
      <c r="S14" s="137">
        <f>IF(($D14+$D15)=0,0,(Q14+Q15)/($D14+$D15))</f>
        <v>0</v>
      </c>
      <c r="T14" s="149">
        <f>O14+J14+E14</f>
        <v>2</v>
      </c>
      <c r="U14" s="133">
        <f>K14+K15+P14+P15</f>
        <v>0</v>
      </c>
      <c r="V14" s="145">
        <f>(L14+L15+Q14+Q15)/(2*(D14+D15))</f>
        <v>0</v>
      </c>
      <c r="W14" s="139">
        <f>T14*1000+U14*100+V14*100</f>
        <v>2000</v>
      </c>
      <c r="X14" s="127">
        <f>RANK(W14,W14:W19,0)</f>
        <v>1</v>
      </c>
    </row>
    <row r="15" spans="1:24" s="5" customFormat="1" ht="26.25" customHeight="1" thickBot="1">
      <c r="A15" s="107"/>
      <c r="B15" s="13" t="s">
        <v>10</v>
      </c>
      <c r="C15" s="14" t="s">
        <v>9</v>
      </c>
      <c r="D15" s="26">
        <v>30</v>
      </c>
      <c r="E15" s="121"/>
      <c r="F15" s="122"/>
      <c r="G15" s="122"/>
      <c r="H15" s="122"/>
      <c r="I15" s="124"/>
      <c r="J15" s="116"/>
      <c r="K15" s="7">
        <f>IF(ISBLANK(L15),,IF(M15&gt;H17,2,IF(M15=H17,1,0)))</f>
        <v>0</v>
      </c>
      <c r="L15" s="39"/>
      <c r="M15" s="10">
        <f>IF(ISBLANK($D15),0,L15/$D15)</f>
        <v>0</v>
      </c>
      <c r="N15" s="118"/>
      <c r="O15" s="116"/>
      <c r="P15" s="7">
        <f>IF(ISBLANK(Q15),0,IF(R15&gt;H19,2,IF(R15=H19,1,0)))</f>
        <v>0</v>
      </c>
      <c r="Q15" s="39"/>
      <c r="R15" s="10">
        <f>IF(ISBLANK($D15),0,Q15/$D15)</f>
        <v>0</v>
      </c>
      <c r="S15" s="138"/>
      <c r="T15" s="150"/>
      <c r="U15" s="134"/>
      <c r="V15" s="146"/>
      <c r="W15" s="140"/>
      <c r="X15" s="128"/>
    </row>
    <row r="16" spans="1:24" s="5" customFormat="1" ht="26.25" customHeight="1">
      <c r="A16" s="106">
        <v>2</v>
      </c>
      <c r="B16" s="15" t="s">
        <v>15</v>
      </c>
      <c r="C16" s="16" t="s">
        <v>12</v>
      </c>
      <c r="D16" s="27">
        <v>30</v>
      </c>
      <c r="E16" s="115">
        <f>IF((F16+F17)&gt;(K14+K15),2,IF((F16+F17)&lt;(K14+K15),0,IF(I16&gt;N14,2,IF(I16&lt;N14,0,1))))</f>
        <v>1</v>
      </c>
      <c r="F16" s="6">
        <f>IF(ISBLANK(G16),0,IF(H16&gt;M14,2,IF(H16=M14,1,0)))</f>
        <v>0</v>
      </c>
      <c r="G16" s="38"/>
      <c r="H16" s="9">
        <f>IF(ISBLANK($D16),0,G16/$D16)</f>
        <v>0</v>
      </c>
      <c r="I16" s="117">
        <f>IF(($D16+$D17)=0,0,(G16+G17)/($D16+$D17))</f>
        <v>0</v>
      </c>
      <c r="J16" s="119"/>
      <c r="K16" s="120"/>
      <c r="L16" s="120"/>
      <c r="M16" s="120"/>
      <c r="N16" s="123"/>
      <c r="O16" s="115">
        <f>IF((P16+P17)&gt;(M18+M19),2,IF((P16+P17)&lt;(M18+M19),0,IF(S16&gt;N18,2,IF(S16&lt;N18,0,1))))</f>
        <v>1</v>
      </c>
      <c r="P16" s="6">
        <f>IF(ISBLANK(Q16),0,IF(R16&gt;M18,2,IF(R16=M18,1,0)))</f>
        <v>0</v>
      </c>
      <c r="Q16" s="38"/>
      <c r="R16" s="9">
        <f>IF(ISBLANK($D16),0,Q16/$D16)</f>
        <v>0</v>
      </c>
      <c r="S16" s="137">
        <f>IF(($D16+$D17)=0,0,(Q16+Q17)/($D16+$D17))</f>
        <v>0</v>
      </c>
      <c r="T16" s="149">
        <f>O16+J16+E16</f>
        <v>2</v>
      </c>
      <c r="U16" s="133">
        <f>F16+F17+P16+P17</f>
        <v>0</v>
      </c>
      <c r="V16" s="145">
        <f>(G16+G17+Q16+Q17)/(2*(D16+D17))</f>
        <v>0</v>
      </c>
      <c r="W16" s="139">
        <f t="shared" ref="W16" si="0">T16*1000+U16*100+V16*100</f>
        <v>2000</v>
      </c>
      <c r="X16" s="127">
        <f>RANK(W16,W14:W19,0)</f>
        <v>1</v>
      </c>
    </row>
    <row r="17" spans="1:24" s="5" customFormat="1" ht="26.25" customHeight="1" thickBot="1">
      <c r="A17" s="107"/>
      <c r="B17" s="13" t="s">
        <v>11</v>
      </c>
      <c r="C17" s="17" t="s">
        <v>12</v>
      </c>
      <c r="D17" s="26">
        <v>50</v>
      </c>
      <c r="E17" s="116"/>
      <c r="F17" s="7">
        <f>IF(ISBLANK(G17),0,IF(H17&gt;M15,2,IF(H17=M15,1,0)))</f>
        <v>0</v>
      </c>
      <c r="G17" s="39"/>
      <c r="H17" s="10">
        <f>IF(ISBLANK($D17),0,G17/$D17)</f>
        <v>0</v>
      </c>
      <c r="I17" s="118"/>
      <c r="J17" s="121"/>
      <c r="K17" s="122"/>
      <c r="L17" s="122"/>
      <c r="M17" s="122"/>
      <c r="N17" s="124"/>
      <c r="O17" s="116"/>
      <c r="P17" s="7">
        <f>IF(ISBLANK(Q17),0,IF(R17&gt;M19,2,IF(R17=M19,1,0)))</f>
        <v>0</v>
      </c>
      <c r="Q17" s="39"/>
      <c r="R17" s="10">
        <f>IF(ISBLANK($D17),0,Q17/$D17)</f>
        <v>0</v>
      </c>
      <c r="S17" s="138"/>
      <c r="T17" s="151"/>
      <c r="U17" s="135"/>
      <c r="V17" s="147"/>
      <c r="W17" s="140"/>
      <c r="X17" s="128"/>
    </row>
    <row r="18" spans="1:24" s="5" customFormat="1" ht="26.25" customHeight="1">
      <c r="A18" s="108">
        <v>3</v>
      </c>
      <c r="B18" s="15" t="s">
        <v>13</v>
      </c>
      <c r="C18" s="18" t="s">
        <v>14</v>
      </c>
      <c r="D18" s="27">
        <v>30</v>
      </c>
      <c r="E18" s="115">
        <f>IF((F18+F19)&gt;(P14+P15),2,IF((F18+F19)&lt;(P14+P15),0,IF(I18&gt;S14,2,IF(I18&lt;S14,0,1))))</f>
        <v>1</v>
      </c>
      <c r="F18" s="6">
        <f>IF(ISBLANK(G18),0,IF(H18&gt;R14,2,IF(H18=R14,1,0)))</f>
        <v>0</v>
      </c>
      <c r="G18" s="38"/>
      <c r="H18" s="9">
        <f>IF(ISBLANK($D18),0,G18/$D18)</f>
        <v>0</v>
      </c>
      <c r="I18" s="117">
        <f>IF(($D18+$D19)=0,0,(G18+G19)/($D18+$D19))</f>
        <v>0</v>
      </c>
      <c r="J18" s="115">
        <f>IF((K18+K19)&gt;(P16+P17),2,IF((K18+K19)&lt;(P16+P17),0,IF(N18&gt;S16,2,IF(N18&lt;S16,0,1))))</f>
        <v>1</v>
      </c>
      <c r="K18" s="6">
        <f>IF(ISBLANK(L18),0,IF(M18&gt;R16,2,IF(M18=R16,1,0)))</f>
        <v>0</v>
      </c>
      <c r="L18" s="38"/>
      <c r="M18" s="9">
        <f>IF(ISBLANK($D18),0,L18/$D18)</f>
        <v>0</v>
      </c>
      <c r="N18" s="117">
        <f>IF(($D18+$D19)=0,0,(L18+L19)/($D18+$D19))</f>
        <v>0</v>
      </c>
      <c r="O18" s="119"/>
      <c r="P18" s="120"/>
      <c r="Q18" s="120"/>
      <c r="R18" s="120"/>
      <c r="S18" s="120"/>
      <c r="T18" s="152">
        <f>O18+J18+E18</f>
        <v>2</v>
      </c>
      <c r="U18" s="136">
        <f>F18+F19+K18+K19</f>
        <v>0</v>
      </c>
      <c r="V18" s="148">
        <f>(L18+L19+G18+G19)/(2*(D18+D19))</f>
        <v>0</v>
      </c>
      <c r="W18" s="139">
        <f t="shared" ref="W18" si="1">T18*1000+U18*100+V18*100</f>
        <v>2000</v>
      </c>
      <c r="X18" s="129">
        <f>RANK(W18,W14:W19,0)</f>
        <v>1</v>
      </c>
    </row>
    <row r="19" spans="1:24" s="5" customFormat="1" ht="26.25" customHeight="1" thickBot="1">
      <c r="A19" s="107"/>
      <c r="B19" s="13" t="s">
        <v>16</v>
      </c>
      <c r="C19" s="14" t="s">
        <v>14</v>
      </c>
      <c r="D19" s="26">
        <v>30</v>
      </c>
      <c r="E19" s="116"/>
      <c r="F19" s="7">
        <f>IF(ISBLANK(G19),0,IF(H19&gt;R15,2,IF(H19=R15,1,0)))</f>
        <v>0</v>
      </c>
      <c r="G19" s="39"/>
      <c r="H19" s="10">
        <f>IF(ISBLANK($D19),0,G19/$D19)</f>
        <v>0</v>
      </c>
      <c r="I19" s="118"/>
      <c r="J19" s="116"/>
      <c r="K19" s="7">
        <f>IF(ISBLANK(L19),0,IF(M19&gt;R17,2,IF(M19=R17,1,0)))</f>
        <v>0</v>
      </c>
      <c r="L19" s="39"/>
      <c r="M19" s="10">
        <f>IF(ISBLANK($D19),0,L19/$D19)</f>
        <v>0</v>
      </c>
      <c r="N19" s="118"/>
      <c r="O19" s="121"/>
      <c r="P19" s="122"/>
      <c r="Q19" s="122"/>
      <c r="R19" s="122"/>
      <c r="S19" s="122"/>
      <c r="T19" s="151"/>
      <c r="U19" s="135"/>
      <c r="V19" s="147"/>
      <c r="W19" s="140"/>
      <c r="X19" s="130"/>
    </row>
    <row r="22" spans="1:24" ht="15.75" thickBot="1"/>
    <row r="23" spans="1:24" s="5" customFormat="1" ht="24" customHeight="1">
      <c r="E23" s="97" t="s">
        <v>56</v>
      </c>
      <c r="F23" s="98"/>
      <c r="G23" s="98"/>
      <c r="H23" s="98"/>
      <c r="I23" s="98"/>
      <c r="J23" s="99" t="s">
        <v>53</v>
      </c>
      <c r="K23" s="99"/>
      <c r="L23" s="99"/>
      <c r="M23" s="99"/>
      <c r="N23" s="99"/>
      <c r="O23" s="99" t="s">
        <v>54</v>
      </c>
      <c r="P23" s="99"/>
      <c r="Q23" s="99"/>
      <c r="R23" s="99"/>
      <c r="S23" s="100"/>
    </row>
    <row r="24" spans="1:24" s="5" customFormat="1" ht="24" customHeight="1" thickBot="1">
      <c r="E24" s="101" t="s">
        <v>57</v>
      </c>
      <c r="F24" s="114"/>
      <c r="G24" s="114"/>
      <c r="H24" s="114"/>
      <c r="I24" s="114"/>
      <c r="J24" s="103" t="s">
        <v>55</v>
      </c>
      <c r="K24" s="103"/>
      <c r="L24" s="103"/>
      <c r="M24" s="103"/>
      <c r="N24" s="103"/>
      <c r="O24" s="104"/>
      <c r="P24" s="104"/>
      <c r="Q24" s="104"/>
      <c r="R24" s="104"/>
      <c r="S24" s="105"/>
    </row>
    <row r="25" spans="1:24" s="8" customFormat="1" ht="30.75" customHeight="1" thickBot="1">
      <c r="A25" s="28"/>
      <c r="B25" s="28"/>
      <c r="C25" s="29"/>
      <c r="D25" s="28"/>
      <c r="E25" s="109">
        <v>1</v>
      </c>
      <c r="F25" s="110"/>
      <c r="G25" s="111"/>
      <c r="H25" s="112"/>
      <c r="I25" s="113"/>
      <c r="J25" s="109">
        <v>2</v>
      </c>
      <c r="K25" s="110"/>
      <c r="L25" s="111"/>
      <c r="M25" s="112"/>
      <c r="N25" s="113"/>
      <c r="O25" s="109">
        <v>3</v>
      </c>
      <c r="P25" s="110"/>
      <c r="Q25" s="111"/>
      <c r="R25" s="112"/>
      <c r="S25" s="113"/>
      <c r="T25" s="153" t="s">
        <v>58</v>
      </c>
      <c r="U25" s="131" t="s">
        <v>59</v>
      </c>
      <c r="V25" s="143" t="s">
        <v>60</v>
      </c>
      <c r="W25" s="141" t="s">
        <v>61</v>
      </c>
      <c r="X25" s="125" t="s">
        <v>1</v>
      </c>
    </row>
    <row r="26" spans="1:24" ht="39" customHeight="1" thickBot="1">
      <c r="A26" s="30"/>
      <c r="B26" s="31" t="s">
        <v>191</v>
      </c>
      <c r="C26" s="32" t="s">
        <v>0</v>
      </c>
      <c r="D26" s="33" t="s">
        <v>2</v>
      </c>
      <c r="E26" s="34" t="s">
        <v>3</v>
      </c>
      <c r="F26" s="34" t="s">
        <v>4</v>
      </c>
      <c r="G26" s="35" t="s">
        <v>5</v>
      </c>
      <c r="H26" s="36" t="s">
        <v>6</v>
      </c>
      <c r="I26" s="37" t="s">
        <v>7</v>
      </c>
      <c r="J26" s="34" t="s">
        <v>3</v>
      </c>
      <c r="K26" s="34" t="s">
        <v>4</v>
      </c>
      <c r="L26" s="35" t="s">
        <v>5</v>
      </c>
      <c r="M26" s="36" t="s">
        <v>6</v>
      </c>
      <c r="N26" s="37" t="s">
        <v>7</v>
      </c>
      <c r="O26" s="34" t="s">
        <v>3</v>
      </c>
      <c r="P26" s="34" t="s">
        <v>4</v>
      </c>
      <c r="Q26" s="35" t="s">
        <v>5</v>
      </c>
      <c r="R26" s="36" t="s">
        <v>6</v>
      </c>
      <c r="S26" s="37" t="s">
        <v>7</v>
      </c>
      <c r="T26" s="154"/>
      <c r="U26" s="132"/>
      <c r="V26" s="144"/>
      <c r="W26" s="142"/>
      <c r="X26" s="126"/>
    </row>
    <row r="27" spans="1:24" s="5" customFormat="1" ht="26.25" customHeight="1">
      <c r="A27" s="106">
        <v>1</v>
      </c>
      <c r="B27" s="11" t="s">
        <v>21</v>
      </c>
      <c r="C27" s="12" t="s">
        <v>22</v>
      </c>
      <c r="D27" s="25">
        <v>30</v>
      </c>
      <c r="E27" s="119"/>
      <c r="F27" s="120"/>
      <c r="G27" s="120"/>
      <c r="H27" s="120"/>
      <c r="I27" s="123"/>
      <c r="J27" s="115">
        <f>IF((K27+K28)&gt;(F29+F30),2,IF((K27+K28)&lt;(F29+F30),,IF(N27&gt;I29,2,IF(N27&lt;I29,,1))))</f>
        <v>1</v>
      </c>
      <c r="K27" s="6">
        <f>IF(ISBLANK(L27),0,IF(M27&gt;H29,2,IF(M27=H29,1,0)))</f>
        <v>0</v>
      </c>
      <c r="L27" s="38"/>
      <c r="M27" s="9">
        <f>IF(ISBLANK($D27),0,L27/$D27)</f>
        <v>0</v>
      </c>
      <c r="N27" s="117">
        <f>IF(($D27+$D28)=0,0,(L27+L28)/($D27+$D28))</f>
        <v>0</v>
      </c>
      <c r="O27" s="115">
        <f>IF((P27+P28)&gt;(F31+F32),2,IF((P27+P28)&lt;(F31+F32),0,IF(S27&gt;I31,2,IF(S27&lt;I31,0,1))))</f>
        <v>1</v>
      </c>
      <c r="P27" s="6">
        <f>IF(ISBLANK(Q27),0,IF(R27&gt;H31,2,IF(R27=H31,1,0)))</f>
        <v>0</v>
      </c>
      <c r="Q27" s="38"/>
      <c r="R27" s="9">
        <f>IF(ISBLANK($D27),0,Q27/$D27)</f>
        <v>0</v>
      </c>
      <c r="S27" s="137">
        <f>IF(($D27+$D28)=0,0,(Q27+Q28)/($D27+$D28))</f>
        <v>0</v>
      </c>
      <c r="T27" s="149">
        <f>O27+J27+E27</f>
        <v>2</v>
      </c>
      <c r="U27" s="133">
        <f>K27+K28+P27+P28</f>
        <v>0</v>
      </c>
      <c r="V27" s="145">
        <f>(L27+L28+Q27+Q28)/(2*(D27+D28))</f>
        <v>0</v>
      </c>
      <c r="W27" s="139">
        <f>T27*1000+U27*100+V27*100</f>
        <v>2000</v>
      </c>
      <c r="X27" s="127">
        <f>RANK(W27,W27:W32,0)</f>
        <v>1</v>
      </c>
    </row>
    <row r="28" spans="1:24" s="5" customFormat="1" ht="26.25" customHeight="1" thickBot="1">
      <c r="A28" s="107"/>
      <c r="B28" s="13" t="s">
        <v>23</v>
      </c>
      <c r="C28" s="14" t="s">
        <v>22</v>
      </c>
      <c r="D28" s="26">
        <v>30</v>
      </c>
      <c r="E28" s="121"/>
      <c r="F28" s="122"/>
      <c r="G28" s="122"/>
      <c r="H28" s="122"/>
      <c r="I28" s="124"/>
      <c r="J28" s="116"/>
      <c r="K28" s="7">
        <f>IF(ISBLANK(L28),,IF(M28&gt;H30,2,IF(M28=H30,1,0)))</f>
        <v>0</v>
      </c>
      <c r="L28" s="39"/>
      <c r="M28" s="10">
        <f>IF(ISBLANK($D28),0,L28/$D28)</f>
        <v>0</v>
      </c>
      <c r="N28" s="118"/>
      <c r="O28" s="116"/>
      <c r="P28" s="7">
        <f>IF(ISBLANK(Q28),0,IF(R28&gt;H32,2,IF(R28=H32,1,0)))</f>
        <v>0</v>
      </c>
      <c r="Q28" s="39"/>
      <c r="R28" s="10">
        <f>IF(ISBLANK($D28),0,Q28/$D28)</f>
        <v>0</v>
      </c>
      <c r="S28" s="138"/>
      <c r="T28" s="150"/>
      <c r="U28" s="134"/>
      <c r="V28" s="146"/>
      <c r="W28" s="140"/>
      <c r="X28" s="128"/>
    </row>
    <row r="29" spans="1:24" s="5" customFormat="1" ht="26.25" customHeight="1">
      <c r="A29" s="106">
        <v>2</v>
      </c>
      <c r="B29" s="15" t="s">
        <v>24</v>
      </c>
      <c r="C29" s="16" t="s">
        <v>12</v>
      </c>
      <c r="D29" s="27">
        <v>30</v>
      </c>
      <c r="E29" s="115">
        <f>IF((F29+F30)&gt;(K27+K28),2,IF((F29+F30)&lt;(K27+K28),0,IF(I29&gt;N27,2,IF(I29&lt;N27,0,1))))</f>
        <v>1</v>
      </c>
      <c r="F29" s="6">
        <f>IF(ISBLANK(G29),0,IF(H29&gt;M27,2,IF(H29=M27,1,0)))</f>
        <v>0</v>
      </c>
      <c r="G29" s="38"/>
      <c r="H29" s="9">
        <f>IF(ISBLANK($D29),0,G29/$D29)</f>
        <v>0</v>
      </c>
      <c r="I29" s="117">
        <f>IF(($D29+$D30)=0,0,(G29+G30)/($D29+$D30))</f>
        <v>0</v>
      </c>
      <c r="J29" s="119"/>
      <c r="K29" s="120"/>
      <c r="L29" s="120"/>
      <c r="M29" s="120"/>
      <c r="N29" s="123"/>
      <c r="O29" s="115">
        <f>IF((P29+P30)&gt;(M31+M32),2,IF((P29+P30)&lt;(M31+M32),0,IF(S29&gt;N31,2,IF(S29&lt;N31,0,1))))</f>
        <v>1</v>
      </c>
      <c r="P29" s="6">
        <f>IF(ISBLANK(Q29),0,IF(R29&gt;M31,2,IF(R29=M31,1,0)))</f>
        <v>0</v>
      </c>
      <c r="Q29" s="38"/>
      <c r="R29" s="9">
        <f>IF(ISBLANK($D29),0,Q29/$D29)</f>
        <v>0</v>
      </c>
      <c r="S29" s="137">
        <f>IF(($D29+$D30)=0,0,(Q29+Q30)/($D29+$D30))</f>
        <v>0</v>
      </c>
      <c r="T29" s="149">
        <f>O29+J29+E29</f>
        <v>2</v>
      </c>
      <c r="U29" s="133">
        <f>F29+F30+P29+P30</f>
        <v>0</v>
      </c>
      <c r="V29" s="145">
        <f>(G29+G30+Q29+Q30)/(2*(D29+D30))</f>
        <v>0</v>
      </c>
      <c r="W29" s="139">
        <f t="shared" ref="W29" si="2">T29*1000+U29*100+V29*100</f>
        <v>2000</v>
      </c>
      <c r="X29" s="127">
        <f>RANK(W29,W27:W32,0)</f>
        <v>1</v>
      </c>
    </row>
    <row r="30" spans="1:24" s="5" customFormat="1" ht="26.25" customHeight="1" thickBot="1">
      <c r="A30" s="107"/>
      <c r="B30" s="13" t="s">
        <v>25</v>
      </c>
      <c r="C30" s="17" t="s">
        <v>12</v>
      </c>
      <c r="D30" s="26">
        <v>30</v>
      </c>
      <c r="E30" s="116"/>
      <c r="F30" s="7">
        <f>IF(ISBLANK(G30),0,IF(H30&gt;M28,2,IF(H30=M28,1,0)))</f>
        <v>0</v>
      </c>
      <c r="G30" s="39"/>
      <c r="H30" s="10">
        <f>IF(ISBLANK($D30),0,G30/$D30)</f>
        <v>0</v>
      </c>
      <c r="I30" s="118"/>
      <c r="J30" s="121"/>
      <c r="K30" s="122"/>
      <c r="L30" s="122"/>
      <c r="M30" s="122"/>
      <c r="N30" s="124"/>
      <c r="O30" s="116"/>
      <c r="P30" s="7">
        <f>IF(ISBLANK(Q30),0,IF(R30&gt;M32,2,IF(R30=M32,1,0)))</f>
        <v>0</v>
      </c>
      <c r="Q30" s="39"/>
      <c r="R30" s="10">
        <f>IF(ISBLANK($D30),0,Q30/$D30)</f>
        <v>0</v>
      </c>
      <c r="S30" s="138"/>
      <c r="T30" s="151"/>
      <c r="U30" s="135"/>
      <c r="V30" s="147"/>
      <c r="W30" s="140"/>
      <c r="X30" s="128"/>
    </row>
    <row r="31" spans="1:24" s="5" customFormat="1" ht="26.25" customHeight="1">
      <c r="A31" s="108">
        <v>3</v>
      </c>
      <c r="B31" s="15" t="s">
        <v>26</v>
      </c>
      <c r="C31" s="18" t="s">
        <v>14</v>
      </c>
      <c r="D31" s="27">
        <v>30</v>
      </c>
      <c r="E31" s="115">
        <f>IF((F31+F32)&gt;(P27+P28),2,IF((F31+F32)&lt;(P27+P28),0,IF(I31&gt;S27,2,IF(I31&lt;S27,0,1))))</f>
        <v>1</v>
      </c>
      <c r="F31" s="6">
        <f>IF(ISBLANK(G31),0,IF(H31&gt;R27,2,IF(H31=R27,1,0)))</f>
        <v>0</v>
      </c>
      <c r="G31" s="38"/>
      <c r="H31" s="9">
        <f>IF(ISBLANK($D31),0,G31/$D31)</f>
        <v>0</v>
      </c>
      <c r="I31" s="117">
        <f>IF(($D31+$D32)=0,0,(G31+G32)/($D31+$D32))</f>
        <v>0</v>
      </c>
      <c r="J31" s="115">
        <f>IF((K31+K32)&gt;(P29+P30),2,IF((K31+K32)&lt;(P29+P30),0,IF(N31&gt;S29,2,IF(N31&lt;S29,0,1))))</f>
        <v>1</v>
      </c>
      <c r="K31" s="6">
        <f>IF(ISBLANK(L31),0,IF(M31&gt;R29,2,IF(M31=R29,1,0)))</f>
        <v>0</v>
      </c>
      <c r="L31" s="38"/>
      <c r="M31" s="9">
        <f>IF(ISBLANK($D31),0,L31/$D31)</f>
        <v>0</v>
      </c>
      <c r="N31" s="117">
        <f>IF(($D31+$D32)=0,0,(L31+L32)/($D31+$D32))</f>
        <v>0</v>
      </c>
      <c r="O31" s="119"/>
      <c r="P31" s="120"/>
      <c r="Q31" s="120"/>
      <c r="R31" s="120"/>
      <c r="S31" s="120"/>
      <c r="T31" s="152">
        <f>O31+J31+E31</f>
        <v>2</v>
      </c>
      <c r="U31" s="136">
        <f>F31+F32+K31+K32</f>
        <v>0</v>
      </c>
      <c r="V31" s="148">
        <f>(L31+L32+G31+G32)/(2*(D31+D32))</f>
        <v>0</v>
      </c>
      <c r="W31" s="139">
        <f t="shared" ref="W31" si="3">T31*1000+U31*100+V31*100</f>
        <v>2000</v>
      </c>
      <c r="X31" s="129">
        <f>RANK(W31,W27:W32,0)</f>
        <v>1</v>
      </c>
    </row>
    <row r="32" spans="1:24" s="5" customFormat="1" ht="26.25" customHeight="1" thickBot="1">
      <c r="A32" s="107"/>
      <c r="B32" s="13" t="s">
        <v>27</v>
      </c>
      <c r="C32" s="14" t="s">
        <v>14</v>
      </c>
      <c r="D32" s="26">
        <v>30</v>
      </c>
      <c r="E32" s="116"/>
      <c r="F32" s="7">
        <f>IF(ISBLANK(G32),0,IF(H32&gt;R28,2,IF(H32=R28,1,0)))</f>
        <v>0</v>
      </c>
      <c r="G32" s="39"/>
      <c r="H32" s="10">
        <f>IF(ISBLANK($D32),0,G32/$D32)</f>
        <v>0</v>
      </c>
      <c r="I32" s="118"/>
      <c r="J32" s="116"/>
      <c r="K32" s="7">
        <f>IF(ISBLANK(L32),0,IF(M32&gt;R30,2,IF(M32=R30,1,0)))</f>
        <v>0</v>
      </c>
      <c r="L32" s="39"/>
      <c r="M32" s="10">
        <f>IF(ISBLANK($D32),0,L32/$D32)</f>
        <v>0</v>
      </c>
      <c r="N32" s="118"/>
      <c r="O32" s="121"/>
      <c r="P32" s="122"/>
      <c r="Q32" s="122"/>
      <c r="R32" s="122"/>
      <c r="S32" s="122"/>
      <c r="T32" s="151"/>
      <c r="U32" s="135"/>
      <c r="V32" s="147"/>
      <c r="W32" s="140"/>
      <c r="X32" s="130"/>
    </row>
    <row r="35" spans="1:24" ht="15.75" thickBot="1"/>
    <row r="36" spans="1:24" s="5" customFormat="1" ht="24" customHeight="1">
      <c r="E36" s="97" t="s">
        <v>51</v>
      </c>
      <c r="F36" s="98"/>
      <c r="G36" s="98"/>
      <c r="H36" s="98"/>
      <c r="I36" s="98"/>
      <c r="J36" s="99" t="s">
        <v>48</v>
      </c>
      <c r="K36" s="99"/>
      <c r="L36" s="99"/>
      <c r="M36" s="99"/>
      <c r="N36" s="99"/>
      <c r="O36" s="99" t="s">
        <v>49</v>
      </c>
      <c r="P36" s="99"/>
      <c r="Q36" s="99"/>
      <c r="R36" s="99"/>
      <c r="S36" s="100"/>
    </row>
    <row r="37" spans="1:24" s="5" customFormat="1" ht="24" customHeight="1" thickBot="1">
      <c r="E37" s="101" t="s">
        <v>52</v>
      </c>
      <c r="F37" s="114"/>
      <c r="G37" s="114"/>
      <c r="H37" s="114"/>
      <c r="I37" s="114"/>
      <c r="J37" s="103" t="s">
        <v>50</v>
      </c>
      <c r="K37" s="103"/>
      <c r="L37" s="103"/>
      <c r="M37" s="103"/>
      <c r="N37" s="103"/>
      <c r="O37" s="104"/>
      <c r="P37" s="104"/>
      <c r="Q37" s="104"/>
      <c r="R37" s="104"/>
      <c r="S37" s="105"/>
    </row>
    <row r="38" spans="1:24" s="8" customFormat="1" ht="30.75" customHeight="1" thickBot="1">
      <c r="A38" s="28"/>
      <c r="B38" s="28"/>
      <c r="C38" s="29"/>
      <c r="D38" s="28"/>
      <c r="E38" s="109">
        <v>1</v>
      </c>
      <c r="F38" s="110"/>
      <c r="G38" s="111"/>
      <c r="H38" s="112"/>
      <c r="I38" s="113"/>
      <c r="J38" s="109">
        <v>2</v>
      </c>
      <c r="K38" s="110"/>
      <c r="L38" s="111"/>
      <c r="M38" s="112"/>
      <c r="N38" s="113"/>
      <c r="O38" s="109">
        <v>3</v>
      </c>
      <c r="P38" s="110"/>
      <c r="Q38" s="111"/>
      <c r="R38" s="112"/>
      <c r="S38" s="113"/>
      <c r="T38" s="153" t="s">
        <v>58</v>
      </c>
      <c r="U38" s="131" t="s">
        <v>59</v>
      </c>
      <c r="V38" s="143" t="s">
        <v>60</v>
      </c>
      <c r="W38" s="141" t="s">
        <v>61</v>
      </c>
      <c r="X38" s="125" t="s">
        <v>1</v>
      </c>
    </row>
    <row r="39" spans="1:24" ht="39" customHeight="1" thickBot="1">
      <c r="A39" s="30"/>
      <c r="B39" s="31" t="s">
        <v>191</v>
      </c>
      <c r="C39" s="32" t="s">
        <v>0</v>
      </c>
      <c r="D39" s="33" t="s">
        <v>2</v>
      </c>
      <c r="E39" s="34" t="s">
        <v>3</v>
      </c>
      <c r="F39" s="34" t="s">
        <v>4</v>
      </c>
      <c r="G39" s="35" t="s">
        <v>5</v>
      </c>
      <c r="H39" s="36" t="s">
        <v>6</v>
      </c>
      <c r="I39" s="37" t="s">
        <v>7</v>
      </c>
      <c r="J39" s="34" t="s">
        <v>3</v>
      </c>
      <c r="K39" s="34" t="s">
        <v>4</v>
      </c>
      <c r="L39" s="35" t="s">
        <v>5</v>
      </c>
      <c r="M39" s="36" t="s">
        <v>6</v>
      </c>
      <c r="N39" s="37" t="s">
        <v>7</v>
      </c>
      <c r="O39" s="34" t="s">
        <v>3</v>
      </c>
      <c r="P39" s="34" t="s">
        <v>4</v>
      </c>
      <c r="Q39" s="35" t="s">
        <v>5</v>
      </c>
      <c r="R39" s="36" t="s">
        <v>6</v>
      </c>
      <c r="S39" s="37" t="s">
        <v>7</v>
      </c>
      <c r="T39" s="154"/>
      <c r="U39" s="132"/>
      <c r="V39" s="144"/>
      <c r="W39" s="142"/>
      <c r="X39" s="126"/>
    </row>
    <row r="40" spans="1:24" s="5" customFormat="1" ht="26.25" customHeight="1">
      <c r="A40" s="106">
        <v>1</v>
      </c>
      <c r="B40" s="11" t="s">
        <v>28</v>
      </c>
      <c r="C40" s="12" t="s">
        <v>12</v>
      </c>
      <c r="D40" s="25">
        <v>30</v>
      </c>
      <c r="E40" s="19"/>
      <c r="F40" s="20"/>
      <c r="G40" s="20"/>
      <c r="H40" s="20"/>
      <c r="I40" s="21"/>
      <c r="J40" s="1">
        <f>IF((K40+K41)&gt;(F42+F43),2,IF((K40+K41)&lt;(F42+F43),,IF(N40&gt;I42,2,IF(N40&lt;I42,,1))))</f>
        <v>1</v>
      </c>
      <c r="K40" s="6">
        <f>IF(ISBLANK(L40),0,IF(M40&gt;H42,2,IF(M40=H42,1,0)))</f>
        <v>0</v>
      </c>
      <c r="L40" s="38"/>
      <c r="M40" s="9">
        <f>IF(ISBLANK($D40),0,L40/$D40)</f>
        <v>0</v>
      </c>
      <c r="N40" s="3">
        <f>IF(($D40+$D41)=0,0,(L40+L41)/($D40+$D41))</f>
        <v>0</v>
      </c>
      <c r="O40" s="1">
        <f>IF((P40+P41)&gt;(F44+F45),2,IF((P40+P41)&lt;(F44+F45),0,IF(S40&gt;I44,2,IF(S40&lt;I44,0,1))))</f>
        <v>1</v>
      </c>
      <c r="P40" s="6">
        <f>IF(ISBLANK(Q40),0,IF(R40&gt;H44,2,IF(R40=H44,1,0)))</f>
        <v>0</v>
      </c>
      <c r="Q40" s="38"/>
      <c r="R40" s="9">
        <f>IF(ISBLANK($D40),0,Q40/$D40)</f>
        <v>0</v>
      </c>
      <c r="S40" s="40">
        <f>IF(($D40+$D41)=0,0,(Q40+Q41)/($D40+$D41))</f>
        <v>0</v>
      </c>
      <c r="T40" s="149">
        <f>O40+J40+E40</f>
        <v>2</v>
      </c>
      <c r="U40" s="133">
        <f>K40+K41+P40+P41</f>
        <v>0</v>
      </c>
      <c r="V40" s="145">
        <f>(L40+L41+Q40+Q41)/(2*(D40+D41))</f>
        <v>0</v>
      </c>
      <c r="W40" s="139">
        <f>T40*1000+U40*100+V40*100</f>
        <v>2000</v>
      </c>
      <c r="X40" s="127">
        <f>RANK(W40,W40:W45,0)</f>
        <v>1</v>
      </c>
    </row>
    <row r="41" spans="1:24" s="5" customFormat="1" ht="26.25" customHeight="1" thickBot="1">
      <c r="A41" s="107"/>
      <c r="B41" s="13" t="s">
        <v>29</v>
      </c>
      <c r="C41" s="14" t="s">
        <v>12</v>
      </c>
      <c r="D41" s="26">
        <v>50</v>
      </c>
      <c r="E41" s="22"/>
      <c r="F41" s="23"/>
      <c r="G41" s="23"/>
      <c r="H41" s="23"/>
      <c r="I41" s="24"/>
      <c r="J41" s="2"/>
      <c r="K41" s="7">
        <f>IF(ISBLANK(L41),,IF(M41&gt;H43,2,IF(M41=H43,1,0)))</f>
        <v>0</v>
      </c>
      <c r="L41" s="39"/>
      <c r="M41" s="10">
        <f>IF(ISBLANK($D41),0,L41/$D41)</f>
        <v>0</v>
      </c>
      <c r="N41" s="4"/>
      <c r="O41" s="2"/>
      <c r="P41" s="7">
        <f>IF(ISBLANK(Q41),0,IF(R41&gt;H45,2,IF(R41=H45,1,0)))</f>
        <v>0</v>
      </c>
      <c r="Q41" s="39"/>
      <c r="R41" s="10">
        <f>IF(ISBLANK($D41),0,Q41/$D41)</f>
        <v>0</v>
      </c>
      <c r="S41" s="41"/>
      <c r="T41" s="150"/>
      <c r="U41" s="134"/>
      <c r="V41" s="146"/>
      <c r="W41" s="140"/>
      <c r="X41" s="128"/>
    </row>
    <row r="42" spans="1:24" s="5" customFormat="1" ht="26.25" customHeight="1">
      <c r="A42" s="106">
        <v>2</v>
      </c>
      <c r="B42" s="15" t="s">
        <v>30</v>
      </c>
      <c r="C42" s="16" t="s">
        <v>31</v>
      </c>
      <c r="D42" s="27">
        <v>30</v>
      </c>
      <c r="E42" s="1">
        <f>IF((F42+F43)&gt;(K40+K41),2,IF((F42+F43)&lt;(K40+K41),0,IF(I42&gt;N40,2,IF(I42&lt;N40,0,1))))</f>
        <v>1</v>
      </c>
      <c r="F42" s="6">
        <f>IF(ISBLANK(G42),0,IF(H42&gt;M40,2,IF(H42=M40,1,0)))</f>
        <v>0</v>
      </c>
      <c r="G42" s="38"/>
      <c r="H42" s="9">
        <f>IF(ISBLANK($D42),0,G42/$D42)</f>
        <v>0</v>
      </c>
      <c r="I42" s="3">
        <f>IF(($D42+$D43)=0,0,(G42+G43)/($D42+$D43))</f>
        <v>0</v>
      </c>
      <c r="J42" s="19"/>
      <c r="K42" s="20"/>
      <c r="L42" s="20"/>
      <c r="M42" s="20"/>
      <c r="N42" s="21"/>
      <c r="O42" s="1">
        <f>IF((P42+P43)&gt;(M44+M45),2,IF((P42+P43)&lt;(M44+M45),0,IF(S42&gt;N44,2,IF(S42&lt;N44,0,1))))</f>
        <v>1</v>
      </c>
      <c r="P42" s="6">
        <f>IF(ISBLANK(Q42),0,IF(R42&gt;M44,2,IF(R42=M44,1,0)))</f>
        <v>0</v>
      </c>
      <c r="Q42" s="38"/>
      <c r="R42" s="9">
        <f>IF(ISBLANK($D42),0,Q42/$D42)</f>
        <v>0</v>
      </c>
      <c r="S42" s="40">
        <f>IF(($D42+$D43)=0,0,(Q42+Q43)/($D42+$D43))</f>
        <v>0</v>
      </c>
      <c r="T42" s="149">
        <f>O42+J42+E42</f>
        <v>2</v>
      </c>
      <c r="U42" s="133">
        <f>F42+F43+P42+P43</f>
        <v>0</v>
      </c>
      <c r="V42" s="145">
        <f>(G42+G43+Q42+Q43)/(2*(D42+D43))</f>
        <v>0</v>
      </c>
      <c r="W42" s="139">
        <f t="shared" ref="W42" si="4">T42*1000+U42*100+V42*100</f>
        <v>2000</v>
      </c>
      <c r="X42" s="127">
        <f>RANK(W42,W40:W45,0)</f>
        <v>1</v>
      </c>
    </row>
    <row r="43" spans="1:24" s="5" customFormat="1" ht="26.25" customHeight="1" thickBot="1">
      <c r="A43" s="107"/>
      <c r="B43" s="13" t="s">
        <v>32</v>
      </c>
      <c r="C43" s="17" t="s">
        <v>31</v>
      </c>
      <c r="D43" s="26">
        <v>30</v>
      </c>
      <c r="E43" s="2"/>
      <c r="F43" s="7">
        <f>IF(ISBLANK(G43),0,IF(H43&gt;M41,2,IF(H43=M41,1,0)))</f>
        <v>0</v>
      </c>
      <c r="G43" s="39"/>
      <c r="H43" s="10">
        <f>IF(ISBLANK($D43),0,G43/$D43)</f>
        <v>0</v>
      </c>
      <c r="I43" s="4"/>
      <c r="J43" s="22"/>
      <c r="K43" s="23"/>
      <c r="L43" s="23"/>
      <c r="M43" s="23"/>
      <c r="N43" s="24"/>
      <c r="O43" s="2"/>
      <c r="P43" s="7">
        <f>IF(ISBLANK(Q43),0,IF(R43&gt;M45,2,IF(R43=M45,1,0)))</f>
        <v>0</v>
      </c>
      <c r="Q43" s="39"/>
      <c r="R43" s="10">
        <f>IF(ISBLANK($D43),0,Q43/$D43)</f>
        <v>0</v>
      </c>
      <c r="S43" s="41"/>
      <c r="T43" s="151"/>
      <c r="U43" s="135"/>
      <c r="V43" s="147"/>
      <c r="W43" s="140"/>
      <c r="X43" s="128"/>
    </row>
    <row r="44" spans="1:24" s="5" customFormat="1" ht="26.25" customHeight="1">
      <c r="A44" s="108">
        <v>3</v>
      </c>
      <c r="B44" s="15" t="s">
        <v>33</v>
      </c>
      <c r="C44" s="18" t="s">
        <v>34</v>
      </c>
      <c r="D44" s="27">
        <v>30</v>
      </c>
      <c r="E44" s="1">
        <f>IF((F44+F45)&gt;(P40+P41),2,IF((F44+F45)&lt;(P40+P41),0,IF(I44&gt;S40,2,IF(I44&lt;S40,0,1))))</f>
        <v>1</v>
      </c>
      <c r="F44" s="6">
        <f>IF(ISBLANK(G44),0,IF(H44&gt;R40,2,IF(H44=R40,1,0)))</f>
        <v>0</v>
      </c>
      <c r="G44" s="38"/>
      <c r="H44" s="9">
        <f>IF(ISBLANK($D44),0,G44/$D44)</f>
        <v>0</v>
      </c>
      <c r="I44" s="3">
        <f>IF(($D44+$D45)=0,0,(G44+G45)/($D44+$D45))</f>
        <v>0</v>
      </c>
      <c r="J44" s="1">
        <f>IF((K44+K45)&gt;(P42+P43),2,IF((K44+K45)&lt;(P42+P43),0,IF(N44&gt;S42,2,IF(N44&lt;S42,0,1))))</f>
        <v>1</v>
      </c>
      <c r="K44" s="6">
        <f>IF(ISBLANK(L44),0,IF(M44&gt;R42,2,IF(M44=R42,1,0)))</f>
        <v>0</v>
      </c>
      <c r="L44" s="38"/>
      <c r="M44" s="9">
        <f>IF(ISBLANK($D44),0,L44/$D44)</f>
        <v>0</v>
      </c>
      <c r="N44" s="3">
        <f>IF(($D44+$D45)=0,0,(L44+L45)/($D44+$D45))</f>
        <v>0</v>
      </c>
      <c r="O44" s="19"/>
      <c r="P44" s="20"/>
      <c r="Q44" s="20"/>
      <c r="R44" s="20"/>
      <c r="S44" s="20"/>
      <c r="T44" s="152">
        <f>O44+J44+E44</f>
        <v>2</v>
      </c>
      <c r="U44" s="136">
        <f>F44+F45+K44+K45</f>
        <v>0</v>
      </c>
      <c r="V44" s="148">
        <f>(L44+L45+G44+G45)/(2*(D44+D45))</f>
        <v>0</v>
      </c>
      <c r="W44" s="139">
        <f t="shared" ref="W44" si="5">T44*1000+U44*100+V44*100</f>
        <v>2000</v>
      </c>
      <c r="X44" s="129">
        <f>RANK(W44,W40:W45,0)</f>
        <v>1</v>
      </c>
    </row>
    <row r="45" spans="1:24" s="5" customFormat="1" ht="26.25" customHeight="1" thickBot="1">
      <c r="A45" s="107"/>
      <c r="B45" s="13" t="s">
        <v>35</v>
      </c>
      <c r="C45" s="14" t="s">
        <v>34</v>
      </c>
      <c r="D45" s="26">
        <v>30</v>
      </c>
      <c r="E45" s="2"/>
      <c r="F45" s="7">
        <f>IF(ISBLANK(G45),0,IF(H45&gt;R41,2,IF(H45=R41,1,0)))</f>
        <v>0</v>
      </c>
      <c r="G45" s="39"/>
      <c r="H45" s="10">
        <f>IF(ISBLANK($D45),0,G45/$D45)</f>
        <v>0</v>
      </c>
      <c r="I45" s="4"/>
      <c r="J45" s="2"/>
      <c r="K45" s="7">
        <f>IF(ISBLANK(L45),0,IF(M45&gt;R43,2,IF(M45=R43,1,0)))</f>
        <v>0</v>
      </c>
      <c r="L45" s="39"/>
      <c r="M45" s="10">
        <f>IF(ISBLANK($D45),0,L45/$D45)</f>
        <v>0</v>
      </c>
      <c r="N45" s="4"/>
      <c r="O45" s="22"/>
      <c r="P45" s="23"/>
      <c r="Q45" s="23"/>
      <c r="R45" s="23"/>
      <c r="S45" s="23"/>
      <c r="T45" s="151"/>
      <c r="U45" s="135"/>
      <c r="V45" s="147"/>
      <c r="W45" s="140"/>
      <c r="X45" s="130"/>
    </row>
    <row r="48" spans="1:24" ht="15.75" thickBot="1"/>
    <row r="49" spans="1:24" s="5" customFormat="1" ht="24" customHeight="1">
      <c r="E49" s="97" t="s">
        <v>45</v>
      </c>
      <c r="F49" s="98"/>
      <c r="G49" s="98"/>
      <c r="H49" s="98"/>
      <c r="I49" s="98"/>
      <c r="J49" s="99" t="s">
        <v>42</v>
      </c>
      <c r="K49" s="99"/>
      <c r="L49" s="99"/>
      <c r="M49" s="99"/>
      <c r="N49" s="99"/>
      <c r="O49" s="99" t="s">
        <v>43</v>
      </c>
      <c r="P49" s="99"/>
      <c r="Q49" s="99"/>
      <c r="R49" s="99"/>
      <c r="S49" s="100"/>
    </row>
    <row r="50" spans="1:24" s="5" customFormat="1" ht="24" customHeight="1" thickBot="1">
      <c r="E50" s="101" t="s">
        <v>46</v>
      </c>
      <c r="F50" s="114"/>
      <c r="G50" s="114"/>
      <c r="H50" s="114"/>
      <c r="I50" s="114"/>
      <c r="J50" s="103" t="s">
        <v>44</v>
      </c>
      <c r="K50" s="103"/>
      <c r="L50" s="103"/>
      <c r="M50" s="103"/>
      <c r="N50" s="103"/>
      <c r="O50" s="104"/>
      <c r="P50" s="104"/>
      <c r="Q50" s="104"/>
      <c r="R50" s="104"/>
      <c r="S50" s="105"/>
    </row>
    <row r="51" spans="1:24" s="8" customFormat="1" ht="30.75" customHeight="1" thickBot="1">
      <c r="A51" s="28"/>
      <c r="B51" s="28"/>
      <c r="C51" s="29"/>
      <c r="D51" s="28"/>
      <c r="E51" s="109">
        <v>1</v>
      </c>
      <c r="F51" s="110"/>
      <c r="G51" s="111"/>
      <c r="H51" s="112"/>
      <c r="I51" s="113"/>
      <c r="J51" s="109">
        <v>2</v>
      </c>
      <c r="K51" s="110"/>
      <c r="L51" s="111"/>
      <c r="M51" s="112"/>
      <c r="N51" s="113"/>
      <c r="O51" s="109">
        <v>3</v>
      </c>
      <c r="P51" s="110"/>
      <c r="Q51" s="111"/>
      <c r="R51" s="112"/>
      <c r="S51" s="113"/>
      <c r="T51" s="153" t="s">
        <v>58</v>
      </c>
      <c r="U51" s="131" t="s">
        <v>59</v>
      </c>
      <c r="V51" s="143" t="s">
        <v>60</v>
      </c>
      <c r="W51" s="141" t="s">
        <v>61</v>
      </c>
      <c r="X51" s="125" t="s">
        <v>1</v>
      </c>
    </row>
    <row r="52" spans="1:24" ht="39" customHeight="1" thickBot="1">
      <c r="A52" s="30"/>
      <c r="B52" s="31" t="s">
        <v>191</v>
      </c>
      <c r="C52" s="32" t="s">
        <v>0</v>
      </c>
      <c r="D52" s="33" t="s">
        <v>2</v>
      </c>
      <c r="E52" s="34" t="s">
        <v>3</v>
      </c>
      <c r="F52" s="34" t="s">
        <v>4</v>
      </c>
      <c r="G52" s="35" t="s">
        <v>5</v>
      </c>
      <c r="H52" s="36" t="s">
        <v>6</v>
      </c>
      <c r="I52" s="37" t="s">
        <v>7</v>
      </c>
      <c r="J52" s="34" t="s">
        <v>3</v>
      </c>
      <c r="K52" s="34" t="s">
        <v>4</v>
      </c>
      <c r="L52" s="35" t="s">
        <v>5</v>
      </c>
      <c r="M52" s="36" t="s">
        <v>6</v>
      </c>
      <c r="N52" s="37" t="s">
        <v>7</v>
      </c>
      <c r="O52" s="34" t="s">
        <v>3</v>
      </c>
      <c r="P52" s="34" t="s">
        <v>4</v>
      </c>
      <c r="Q52" s="35" t="s">
        <v>5</v>
      </c>
      <c r="R52" s="36" t="s">
        <v>6</v>
      </c>
      <c r="S52" s="37" t="s">
        <v>7</v>
      </c>
      <c r="T52" s="154"/>
      <c r="U52" s="132"/>
      <c r="V52" s="144"/>
      <c r="W52" s="142"/>
      <c r="X52" s="126"/>
    </row>
    <row r="53" spans="1:24" s="5" customFormat="1" ht="26.25" customHeight="1">
      <c r="A53" s="106">
        <v>1</v>
      </c>
      <c r="B53" s="11" t="s">
        <v>36</v>
      </c>
      <c r="C53" s="12" t="s">
        <v>12</v>
      </c>
      <c r="D53" s="25">
        <v>30</v>
      </c>
      <c r="E53" s="19"/>
      <c r="F53" s="20"/>
      <c r="G53" s="20"/>
      <c r="H53" s="20"/>
      <c r="I53" s="21"/>
      <c r="J53" s="1">
        <f>IF((K53+K54)&gt;(F55+F56),2,IF((K53+K54)&lt;(F55+F56),,IF(N53&gt;I55,2,IF(N53&lt;I55,,1))))</f>
        <v>1</v>
      </c>
      <c r="K53" s="6">
        <f>IF(ISBLANK(L53),0,IF(M53&gt;H55,2,IF(M53=H55,1,0)))</f>
        <v>0</v>
      </c>
      <c r="L53" s="38"/>
      <c r="M53" s="9">
        <f>IF(ISBLANK($D53),0,L53/$D53)</f>
        <v>0</v>
      </c>
      <c r="N53" s="3">
        <f>IF(($D53+$D54)=0,0,(L53+L54)/($D53+$D54))</f>
        <v>0</v>
      </c>
      <c r="O53" s="1">
        <f>IF((P53+P54)&gt;(F57+F58),2,IF((P53+P54)&lt;(F57+F58),0,IF(S53&gt;I57,2,IF(S53&lt;I57,0,1))))</f>
        <v>1</v>
      </c>
      <c r="P53" s="6">
        <f>IF(ISBLANK(Q53),0,IF(R53&gt;H57,2,IF(R53=H57,1,0)))</f>
        <v>0</v>
      </c>
      <c r="Q53" s="38"/>
      <c r="R53" s="9">
        <f>IF(ISBLANK($D53),0,Q53/$D53)</f>
        <v>0</v>
      </c>
      <c r="S53" s="40">
        <f>IF(($D53+$D54)=0,0,(Q53+Q54)/($D53+$D54))</f>
        <v>0</v>
      </c>
      <c r="T53" s="149">
        <f>O53+J53+E53</f>
        <v>2</v>
      </c>
      <c r="U53" s="133">
        <f>K53+K54+P53+P54</f>
        <v>0</v>
      </c>
      <c r="V53" s="145">
        <f>(L53+L54+Q53+Q54)/(2*(D53+D54))</f>
        <v>0</v>
      </c>
      <c r="W53" s="139">
        <f>T53*1000+U53*100+V53*100</f>
        <v>2000</v>
      </c>
      <c r="X53" s="127">
        <f>RANK(W53,W53:W58,0)</f>
        <v>1</v>
      </c>
    </row>
    <row r="54" spans="1:24" s="5" customFormat="1" ht="26.25" customHeight="1" thickBot="1">
      <c r="A54" s="107"/>
      <c r="B54" s="13" t="s">
        <v>37</v>
      </c>
      <c r="C54" s="14" t="s">
        <v>12</v>
      </c>
      <c r="D54" s="26">
        <v>30</v>
      </c>
      <c r="E54" s="22"/>
      <c r="F54" s="23"/>
      <c r="G54" s="23"/>
      <c r="H54" s="23"/>
      <c r="I54" s="24"/>
      <c r="J54" s="2"/>
      <c r="K54" s="7">
        <f>IF(ISBLANK(L54),,IF(M54&gt;H56,2,IF(M54=H56,1,0)))</f>
        <v>0</v>
      </c>
      <c r="L54" s="39"/>
      <c r="M54" s="10">
        <f>IF(ISBLANK($D54),0,L54/$D54)</f>
        <v>0</v>
      </c>
      <c r="N54" s="4"/>
      <c r="O54" s="2"/>
      <c r="P54" s="7">
        <f>IF(ISBLANK(Q54),0,IF(R54&gt;H58,2,IF(R54=H58,1,0)))</f>
        <v>0</v>
      </c>
      <c r="Q54" s="39"/>
      <c r="R54" s="10">
        <f>IF(ISBLANK($D54),0,Q54/$D54)</f>
        <v>0</v>
      </c>
      <c r="S54" s="41"/>
      <c r="T54" s="150"/>
      <c r="U54" s="134"/>
      <c r="V54" s="146"/>
      <c r="W54" s="140"/>
      <c r="X54" s="128"/>
    </row>
    <row r="55" spans="1:24" s="5" customFormat="1" ht="26.25" customHeight="1">
      <c r="A55" s="106">
        <v>2</v>
      </c>
      <c r="B55" s="15" t="s">
        <v>38</v>
      </c>
      <c r="C55" s="16" t="s">
        <v>31</v>
      </c>
      <c r="D55" s="27">
        <v>30</v>
      </c>
      <c r="E55" s="1">
        <f>IF((F55+F56)&gt;(K53+K54),2,IF((F55+F56)&lt;(K53+K54),0,IF(I55&gt;N53,2,IF(I55&lt;N53,0,1))))</f>
        <v>1</v>
      </c>
      <c r="F55" s="6">
        <f>IF(ISBLANK(G55),0,IF(H55&gt;M53,2,IF(H55=M53,1,0)))</f>
        <v>0</v>
      </c>
      <c r="G55" s="38"/>
      <c r="H55" s="9">
        <f>IF(ISBLANK($D55),0,G55/$D55)</f>
        <v>0</v>
      </c>
      <c r="I55" s="3">
        <f>IF(($D55+$D56)=0,0,(G55+G56)/($D55+$D56))</f>
        <v>0</v>
      </c>
      <c r="J55" s="19"/>
      <c r="K55" s="20"/>
      <c r="L55" s="20"/>
      <c r="M55" s="20"/>
      <c r="N55" s="21"/>
      <c r="O55" s="1">
        <f>IF((P55+P56)&gt;(M57+M58),2,IF((P55+P56)&lt;(M57+M58),0,IF(S55&gt;N57,2,IF(S55&lt;N57,0,1))))</f>
        <v>1</v>
      </c>
      <c r="P55" s="6">
        <f>IF(ISBLANK(Q55),0,IF(R55&gt;M57,2,IF(R55=M57,1,0)))</f>
        <v>0</v>
      </c>
      <c r="Q55" s="38"/>
      <c r="R55" s="9">
        <f>IF(ISBLANK($D55),0,Q55/$D55)</f>
        <v>0</v>
      </c>
      <c r="S55" s="40">
        <f>IF(($D55+$D56)=0,0,(Q55+Q56)/($D55+$D56))</f>
        <v>0</v>
      </c>
      <c r="T55" s="149">
        <f>O55+J55+E55</f>
        <v>2</v>
      </c>
      <c r="U55" s="133">
        <f>F55+F56+P55+P56</f>
        <v>0</v>
      </c>
      <c r="V55" s="145">
        <f>(G55+G56+Q55+Q56)/(2*(D55+D56))</f>
        <v>0</v>
      </c>
      <c r="W55" s="139">
        <f t="shared" ref="W55" si="6">T55*1000+U55*100+V55*100</f>
        <v>2000</v>
      </c>
      <c r="X55" s="127">
        <f>RANK(W55,W53:W58,0)</f>
        <v>1</v>
      </c>
    </row>
    <row r="56" spans="1:24" s="5" customFormat="1" ht="26.25" customHeight="1" thickBot="1">
      <c r="A56" s="107"/>
      <c r="B56" s="13" t="s">
        <v>39</v>
      </c>
      <c r="C56" s="17" t="s">
        <v>31</v>
      </c>
      <c r="D56" s="26">
        <v>30</v>
      </c>
      <c r="E56" s="2"/>
      <c r="F56" s="7">
        <f>IF(ISBLANK(G56),0,IF(H56&gt;M54,2,IF(H56=M54,1,0)))</f>
        <v>0</v>
      </c>
      <c r="G56" s="39"/>
      <c r="H56" s="10">
        <f>IF(ISBLANK($D56),0,G56/$D56)</f>
        <v>0</v>
      </c>
      <c r="I56" s="4"/>
      <c r="J56" s="22"/>
      <c r="K56" s="23"/>
      <c r="L56" s="23"/>
      <c r="M56" s="23"/>
      <c r="N56" s="24"/>
      <c r="O56" s="2"/>
      <c r="P56" s="7">
        <f>IF(ISBLANK(Q56),0,IF(R56&gt;M58,2,IF(R56=M58,1,0)))</f>
        <v>0</v>
      </c>
      <c r="Q56" s="39"/>
      <c r="R56" s="10">
        <f>IF(ISBLANK($D56),0,Q56/$D56)</f>
        <v>0</v>
      </c>
      <c r="S56" s="41"/>
      <c r="T56" s="151"/>
      <c r="U56" s="135"/>
      <c r="V56" s="147"/>
      <c r="W56" s="140"/>
      <c r="X56" s="128"/>
    </row>
    <row r="57" spans="1:24" s="5" customFormat="1" ht="26.25" customHeight="1">
      <c r="A57" s="108">
        <v>3</v>
      </c>
      <c r="B57" s="15" t="s">
        <v>40</v>
      </c>
      <c r="C57" s="18" t="s">
        <v>14</v>
      </c>
      <c r="D57" s="27">
        <v>30</v>
      </c>
      <c r="E57" s="1">
        <f>IF((F57+F58)&gt;(P53+P54),2,IF((F57+F58)&lt;(P53+P54),0,IF(I57&gt;S53,2,IF(I57&lt;S53,0,1))))</f>
        <v>1</v>
      </c>
      <c r="F57" s="6">
        <f>IF(ISBLANK(G57),0,IF(H57&gt;R53,2,IF(H57=R53,1,0)))</f>
        <v>0</v>
      </c>
      <c r="G57" s="38"/>
      <c r="H57" s="9">
        <f>IF(ISBLANK($D57),0,G57/$D57)</f>
        <v>0</v>
      </c>
      <c r="I57" s="3">
        <f>IF(($D57+$D58)=0,0,(G57+G58)/($D57+$D58))</f>
        <v>0</v>
      </c>
      <c r="J57" s="1">
        <f>IF((K57+K58)&gt;(P55+P56),2,IF((K57+K58)&lt;(P55+P56),0,IF(N57&gt;S55,2,IF(N57&lt;S55,0,1))))</f>
        <v>1</v>
      </c>
      <c r="K57" s="6">
        <f>IF(ISBLANK(L57),0,IF(M57&gt;R55,2,IF(M57=R55,1,0)))</f>
        <v>0</v>
      </c>
      <c r="L57" s="38"/>
      <c r="M57" s="9">
        <f>IF(ISBLANK($D57),0,L57/$D57)</f>
        <v>0</v>
      </c>
      <c r="N57" s="3">
        <f>IF(($D57+$D58)=0,0,(L57+L58)/($D57+$D58))</f>
        <v>0</v>
      </c>
      <c r="O57" s="19"/>
      <c r="P57" s="20"/>
      <c r="Q57" s="20"/>
      <c r="R57" s="20"/>
      <c r="S57" s="20"/>
      <c r="T57" s="152">
        <f>O57+J57+E57</f>
        <v>2</v>
      </c>
      <c r="U57" s="136">
        <f>F57+F58+K57+K58</f>
        <v>0</v>
      </c>
      <c r="V57" s="148">
        <f>(L57+L58+G57+G58)/(2*(D57+D58))</f>
        <v>0</v>
      </c>
      <c r="W57" s="139">
        <f t="shared" ref="W57" si="7">T57*1000+U57*100+V57*100</f>
        <v>2000</v>
      </c>
      <c r="X57" s="129">
        <f>RANK(W57,W53:W58,0)</f>
        <v>1</v>
      </c>
    </row>
    <row r="58" spans="1:24" s="5" customFormat="1" ht="26.25" customHeight="1" thickBot="1">
      <c r="A58" s="107"/>
      <c r="B58" s="13" t="s">
        <v>41</v>
      </c>
      <c r="C58" s="14" t="s">
        <v>14</v>
      </c>
      <c r="D58" s="26">
        <v>30</v>
      </c>
      <c r="E58" s="2"/>
      <c r="F58" s="7">
        <f>IF(ISBLANK(G58),0,IF(H58&gt;R54,2,IF(H58=R54,1,0)))</f>
        <v>0</v>
      </c>
      <c r="G58" s="39"/>
      <c r="H58" s="10">
        <f>IF(ISBLANK($D58),0,G58/$D58)</f>
        <v>0</v>
      </c>
      <c r="I58" s="4"/>
      <c r="J58" s="2"/>
      <c r="K58" s="7">
        <f>IF(ISBLANK(L58),0,IF(M58&gt;R56,2,IF(M58=R56,1,0)))</f>
        <v>0</v>
      </c>
      <c r="L58" s="39"/>
      <c r="M58" s="10">
        <f>IF(ISBLANK($D58),0,L58/$D58)</f>
        <v>0</v>
      </c>
      <c r="N58" s="4"/>
      <c r="O58" s="22"/>
      <c r="P58" s="23"/>
      <c r="Q58" s="23"/>
      <c r="R58" s="23"/>
      <c r="S58" s="23"/>
      <c r="T58" s="151"/>
      <c r="U58" s="135"/>
      <c r="V58" s="147"/>
      <c r="W58" s="140"/>
      <c r="X58" s="130"/>
    </row>
  </sheetData>
  <mergeCells count="159">
    <mergeCell ref="X57:X58"/>
    <mergeCell ref="U55:U56"/>
    <mergeCell ref="X55:X56"/>
    <mergeCell ref="A57:A58"/>
    <mergeCell ref="T57:T58"/>
    <mergeCell ref="U57:U58"/>
    <mergeCell ref="V57:V58"/>
    <mergeCell ref="W57:W58"/>
    <mergeCell ref="T53:T54"/>
    <mergeCell ref="U53:U54"/>
    <mergeCell ref="X53:X54"/>
    <mergeCell ref="A55:A56"/>
    <mergeCell ref="T55:T56"/>
    <mergeCell ref="A53:A54"/>
    <mergeCell ref="V53:V54"/>
    <mergeCell ref="V55:V56"/>
    <mergeCell ref="W53:W54"/>
    <mergeCell ref="W55:W56"/>
    <mergeCell ref="X51:X52"/>
    <mergeCell ref="X44:X45"/>
    <mergeCell ref="E49:I49"/>
    <mergeCell ref="J49:N49"/>
    <mergeCell ref="O49:S49"/>
    <mergeCell ref="E50:I50"/>
    <mergeCell ref="J50:N50"/>
    <mergeCell ref="O50:S50"/>
    <mergeCell ref="V51:V52"/>
    <mergeCell ref="W51:W52"/>
    <mergeCell ref="A44:A45"/>
    <mergeCell ref="T44:T45"/>
    <mergeCell ref="U44:U45"/>
    <mergeCell ref="V44:V45"/>
    <mergeCell ref="W44:W45"/>
    <mergeCell ref="E51:I51"/>
    <mergeCell ref="J51:N51"/>
    <mergeCell ref="O51:S51"/>
    <mergeCell ref="T51:T52"/>
    <mergeCell ref="U51:U52"/>
    <mergeCell ref="T40:T41"/>
    <mergeCell ref="U40:U41"/>
    <mergeCell ref="X40:X41"/>
    <mergeCell ref="A42:A43"/>
    <mergeCell ref="T42:T43"/>
    <mergeCell ref="A40:A41"/>
    <mergeCell ref="V40:V41"/>
    <mergeCell ref="V42:V43"/>
    <mergeCell ref="W40:W41"/>
    <mergeCell ref="W42:W43"/>
    <mergeCell ref="U42:U43"/>
    <mergeCell ref="X42:X43"/>
    <mergeCell ref="A31:A32"/>
    <mergeCell ref="E31:E32"/>
    <mergeCell ref="I31:I32"/>
    <mergeCell ref="J31:J32"/>
    <mergeCell ref="N31:N32"/>
    <mergeCell ref="O31:S32"/>
    <mergeCell ref="T31:T32"/>
    <mergeCell ref="X38:X39"/>
    <mergeCell ref="X31:X32"/>
    <mergeCell ref="E36:I36"/>
    <mergeCell ref="J36:N36"/>
    <mergeCell ref="O36:S36"/>
    <mergeCell ref="E37:I37"/>
    <mergeCell ref="J37:N37"/>
    <mergeCell ref="O37:S37"/>
    <mergeCell ref="V38:V39"/>
    <mergeCell ref="W38:W39"/>
    <mergeCell ref="W31:W32"/>
    <mergeCell ref="U38:U39"/>
    <mergeCell ref="U31:U32"/>
    <mergeCell ref="V31:V32"/>
    <mergeCell ref="E29:E30"/>
    <mergeCell ref="I29:I30"/>
    <mergeCell ref="J29:N30"/>
    <mergeCell ref="O29:O30"/>
    <mergeCell ref="S29:S30"/>
    <mergeCell ref="T29:T30"/>
    <mergeCell ref="E38:I38"/>
    <mergeCell ref="J38:N38"/>
    <mergeCell ref="O38:S38"/>
    <mergeCell ref="T38:T39"/>
    <mergeCell ref="A27:A28"/>
    <mergeCell ref="V29:V30"/>
    <mergeCell ref="E25:I25"/>
    <mergeCell ref="J25:N25"/>
    <mergeCell ref="O25:S25"/>
    <mergeCell ref="T25:T26"/>
    <mergeCell ref="U25:U26"/>
    <mergeCell ref="X25:X26"/>
    <mergeCell ref="E27:I28"/>
    <mergeCell ref="J27:J28"/>
    <mergeCell ref="N27:N28"/>
    <mergeCell ref="O27:O28"/>
    <mergeCell ref="S27:S28"/>
    <mergeCell ref="V25:V26"/>
    <mergeCell ref="V27:V28"/>
    <mergeCell ref="W25:W26"/>
    <mergeCell ref="W27:W28"/>
    <mergeCell ref="T27:T28"/>
    <mergeCell ref="U27:U28"/>
    <mergeCell ref="X27:X28"/>
    <mergeCell ref="W29:W30"/>
    <mergeCell ref="U29:U30"/>
    <mergeCell ref="X29:X30"/>
    <mergeCell ref="A29:A30"/>
    <mergeCell ref="X12:X13"/>
    <mergeCell ref="X14:X15"/>
    <mergeCell ref="X16:X17"/>
    <mergeCell ref="X18:X19"/>
    <mergeCell ref="U12:U13"/>
    <mergeCell ref="U14:U15"/>
    <mergeCell ref="U16:U17"/>
    <mergeCell ref="U18:U19"/>
    <mergeCell ref="S14:S15"/>
    <mergeCell ref="S16:S17"/>
    <mergeCell ref="W14:W15"/>
    <mergeCell ref="W16:W17"/>
    <mergeCell ref="W18:W19"/>
    <mergeCell ref="W12:W13"/>
    <mergeCell ref="V12:V13"/>
    <mergeCell ref="V14:V15"/>
    <mergeCell ref="V16:V17"/>
    <mergeCell ref="V18:V19"/>
    <mergeCell ref="T14:T15"/>
    <mergeCell ref="T16:T17"/>
    <mergeCell ref="T18:T19"/>
    <mergeCell ref="T12:T13"/>
    <mergeCell ref="A18:A19"/>
    <mergeCell ref="E12:I12"/>
    <mergeCell ref="J12:N12"/>
    <mergeCell ref="E24:I24"/>
    <mergeCell ref="J24:N24"/>
    <mergeCell ref="O24:S24"/>
    <mergeCell ref="E23:I23"/>
    <mergeCell ref="J23:N23"/>
    <mergeCell ref="O23:S23"/>
    <mergeCell ref="J14:J15"/>
    <mergeCell ref="O14:O15"/>
    <mergeCell ref="O16:O17"/>
    <mergeCell ref="I16:I17"/>
    <mergeCell ref="O18:S19"/>
    <mergeCell ref="E16:E17"/>
    <mergeCell ref="E18:E19"/>
    <mergeCell ref="J18:J19"/>
    <mergeCell ref="I18:I19"/>
    <mergeCell ref="N18:N19"/>
    <mergeCell ref="O12:S12"/>
    <mergeCell ref="E14:I15"/>
    <mergeCell ref="J16:N17"/>
    <mergeCell ref="N14:N15"/>
    <mergeCell ref="D2:S7"/>
    <mergeCell ref="E10:I10"/>
    <mergeCell ref="J10:N10"/>
    <mergeCell ref="O10:S10"/>
    <mergeCell ref="E11:I11"/>
    <mergeCell ref="J11:N11"/>
    <mergeCell ref="O11:S11"/>
    <mergeCell ref="A14:A15"/>
    <mergeCell ref="A16:A17"/>
  </mergeCells>
  <hyperlinks>
    <hyperlink ref="J11" r:id="rId1" display="mailto:usdbillard@wanadoo.fr"/>
  </hyperlinks>
  <pageMargins left="0.81" right="0.12" top="0.31" bottom="0.32" header="0.31496062992125984" footer="0.31496062992125984"/>
  <pageSetup paperSize="9" scale="41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C128"/>
  <sheetViews>
    <sheetView tabSelected="1" showWhiteSpace="0" topLeftCell="A21" zoomScale="85" zoomScaleNormal="85" zoomScaleSheetLayoutView="70" workbookViewId="0">
      <selection activeCell="E42" sqref="E42"/>
    </sheetView>
  </sheetViews>
  <sheetFormatPr defaultRowHeight="15"/>
  <cols>
    <col min="2" max="2" width="28.7109375" bestFit="1" customWidth="1"/>
    <col min="3" max="3" width="26.85546875" bestFit="1" customWidth="1"/>
    <col min="5" max="19" width="10" customWidth="1"/>
    <col min="20" max="22" width="14.7109375" customWidth="1"/>
    <col min="23" max="23" width="14.7109375" hidden="1" customWidth="1"/>
    <col min="24" max="24" width="14.7109375" customWidth="1"/>
    <col min="30" max="31" width="28.42578125" customWidth="1"/>
    <col min="59" max="60" width="28.42578125" customWidth="1"/>
  </cols>
  <sheetData>
    <row r="1" spans="1:76" ht="15.75" thickBot="1"/>
    <row r="2" spans="1:76">
      <c r="D2" s="88" t="s">
        <v>197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90"/>
      <c r="AF2" s="88" t="s">
        <v>196</v>
      </c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90"/>
      <c r="BI2" s="88" t="s">
        <v>206</v>
      </c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90"/>
    </row>
    <row r="3" spans="1:76">
      <c r="D3" s="91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3"/>
      <c r="AF3" s="91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3"/>
      <c r="BI3" s="91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3"/>
    </row>
    <row r="4" spans="1:76">
      <c r="D4" s="91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3"/>
      <c r="AF4" s="91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3"/>
      <c r="BI4" s="91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3"/>
    </row>
    <row r="5" spans="1:76">
      <c r="D5" s="91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  <c r="AF5" s="91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3"/>
      <c r="BI5" s="91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3"/>
    </row>
    <row r="6" spans="1:76">
      <c r="D6" s="91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3"/>
      <c r="AF6" s="91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3"/>
      <c r="BI6" s="91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3"/>
    </row>
    <row r="7" spans="1:76" ht="15.75" thickBot="1">
      <c r="D7" s="94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  <c r="AF7" s="94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6"/>
      <c r="BI7" s="94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6"/>
    </row>
    <row r="9" spans="1:76" ht="15.75" thickBot="1"/>
    <row r="10" spans="1:76" s="5" customFormat="1" ht="24" customHeight="1">
      <c r="E10" s="97" t="s">
        <v>123</v>
      </c>
      <c r="F10" s="98"/>
      <c r="G10" s="98"/>
      <c r="H10" s="98"/>
      <c r="I10" s="98"/>
      <c r="J10" s="99" t="s">
        <v>120</v>
      </c>
      <c r="K10" s="99"/>
      <c r="L10" s="99"/>
      <c r="M10" s="99"/>
      <c r="N10" s="99"/>
      <c r="O10" s="99" t="s">
        <v>121</v>
      </c>
      <c r="P10" s="99"/>
      <c r="Q10" s="99"/>
      <c r="R10" s="99"/>
      <c r="S10" s="100"/>
    </row>
    <row r="11" spans="1:76" s="5" customFormat="1" ht="24" customHeight="1" thickBot="1">
      <c r="E11" s="161" t="s">
        <v>134</v>
      </c>
      <c r="F11" s="102"/>
      <c r="G11" s="102"/>
      <c r="H11" s="102"/>
      <c r="I11" s="102"/>
      <c r="J11" s="103" t="s">
        <v>122</v>
      </c>
      <c r="K11" s="103"/>
      <c r="L11" s="103"/>
      <c r="M11" s="103"/>
      <c r="N11" s="103"/>
      <c r="O11" s="104"/>
      <c r="P11" s="104"/>
      <c r="Q11" s="104"/>
      <c r="R11" s="104"/>
      <c r="S11" s="105"/>
    </row>
    <row r="12" spans="1:76" s="8" customFormat="1" ht="30.75" customHeight="1" thickBot="1">
      <c r="A12" s="28"/>
      <c r="B12" s="28"/>
      <c r="C12" s="29"/>
      <c r="D12" s="28"/>
      <c r="E12" s="109">
        <v>1</v>
      </c>
      <c r="F12" s="110"/>
      <c r="G12" s="111"/>
      <c r="H12" s="112"/>
      <c r="I12" s="113"/>
      <c r="J12" s="109">
        <v>2</v>
      </c>
      <c r="K12" s="110"/>
      <c r="L12" s="111"/>
      <c r="M12" s="112"/>
      <c r="N12" s="113"/>
      <c r="O12" s="109">
        <v>3</v>
      </c>
      <c r="P12" s="110"/>
      <c r="Q12" s="111"/>
      <c r="R12" s="112"/>
      <c r="S12" s="112"/>
      <c r="T12" s="153" t="s">
        <v>58</v>
      </c>
      <c r="U12" s="131" t="s">
        <v>59</v>
      </c>
      <c r="V12" s="143" t="s">
        <v>60</v>
      </c>
      <c r="W12" s="141" t="s">
        <v>61</v>
      </c>
      <c r="X12" s="125" t="s">
        <v>1</v>
      </c>
    </row>
    <row r="13" spans="1:76" ht="39" customHeight="1" thickBot="1">
      <c r="A13" s="30"/>
      <c r="B13" s="31" t="s">
        <v>191</v>
      </c>
      <c r="C13" s="32" t="s">
        <v>0</v>
      </c>
      <c r="D13" s="33" t="s">
        <v>2</v>
      </c>
      <c r="E13" s="34" t="s">
        <v>58</v>
      </c>
      <c r="F13" s="34" t="s">
        <v>4</v>
      </c>
      <c r="G13" s="35" t="s">
        <v>5</v>
      </c>
      <c r="H13" s="36" t="s">
        <v>6</v>
      </c>
      <c r="I13" s="37" t="s">
        <v>7</v>
      </c>
      <c r="J13" s="34" t="s">
        <v>58</v>
      </c>
      <c r="K13" s="34" t="s">
        <v>4</v>
      </c>
      <c r="L13" s="35" t="s">
        <v>5</v>
      </c>
      <c r="M13" s="36" t="s">
        <v>6</v>
      </c>
      <c r="N13" s="37" t="s">
        <v>7</v>
      </c>
      <c r="O13" s="34" t="s">
        <v>58</v>
      </c>
      <c r="P13" s="34" t="s">
        <v>4</v>
      </c>
      <c r="Q13" s="35" t="s">
        <v>5</v>
      </c>
      <c r="R13" s="36" t="s">
        <v>6</v>
      </c>
      <c r="S13" s="36" t="s">
        <v>7</v>
      </c>
      <c r="T13" s="154"/>
      <c r="U13" s="132"/>
      <c r="V13" s="144"/>
      <c r="W13" s="142"/>
      <c r="X13" s="126"/>
    </row>
    <row r="14" spans="1:76" s="5" customFormat="1" ht="26.25" customHeight="1">
      <c r="A14" s="106">
        <v>1</v>
      </c>
      <c r="B14" s="11" t="s">
        <v>62</v>
      </c>
      <c r="C14" s="12" t="s">
        <v>63</v>
      </c>
      <c r="D14" s="25">
        <v>20</v>
      </c>
      <c r="E14" s="119"/>
      <c r="F14" s="120"/>
      <c r="G14" s="120"/>
      <c r="H14" s="120"/>
      <c r="I14" s="123"/>
      <c r="J14" s="115">
        <f>IF((K14+K15)&gt;(F16+F17),2,IF((K14+K15)&lt;(F16+F17),,IF(N14&gt;I16,2,IF(N14&lt;I16,,1))))</f>
        <v>1</v>
      </c>
      <c r="K14" s="6">
        <f>IF(ISBLANK(L14),0,IF(M14&gt;H16,2,IF(M14=H16,1,0)))</f>
        <v>0</v>
      </c>
      <c r="L14" s="38"/>
      <c r="M14" s="9">
        <f>IF(ISBLANK($D14),0,L14/$D14)</f>
        <v>0</v>
      </c>
      <c r="N14" s="117">
        <f>IF(($D14+$D15)=0,0,(L14+L15)/($D14+$D15))</f>
        <v>0</v>
      </c>
      <c r="O14" s="115">
        <f>IF((P14+P15)&gt;(F18+F19),2,IF((P14+P15)&lt;(F18+F19),0,IF(S14&gt;I18,2,IF(S14&lt;I18,0,1))))</f>
        <v>1</v>
      </c>
      <c r="P14" s="6">
        <f>IF(ISBLANK(Q14),0,IF(R14&gt;H18,2,IF(R14=H18,1,0)))</f>
        <v>0</v>
      </c>
      <c r="Q14" s="38"/>
      <c r="R14" s="9">
        <f>IF(ISBLANK($D14),0,Q14/$D14)</f>
        <v>0</v>
      </c>
      <c r="S14" s="137">
        <f>IF(($D14+$D15)=0,0,(Q14+Q15)/($D14+$D15))</f>
        <v>0</v>
      </c>
      <c r="T14" s="149">
        <f>O14+J14+E14</f>
        <v>2</v>
      </c>
      <c r="U14" s="133">
        <f>K14+K15+P14+P15</f>
        <v>0</v>
      </c>
      <c r="V14" s="145">
        <f>(L14+L15+Q14+Q15)/(2*(D14+D15))</f>
        <v>0</v>
      </c>
      <c r="W14" s="139">
        <f>T14*1000+U14*100+V14*100</f>
        <v>2000</v>
      </c>
      <c r="X14" s="127">
        <f>RANK(W14,W14:W19,0)</f>
        <v>1</v>
      </c>
      <c r="AB14"/>
    </row>
    <row r="15" spans="1:76" s="5" customFormat="1" ht="26.25" customHeight="1" thickBot="1">
      <c r="A15" s="107"/>
      <c r="B15" s="13" t="s">
        <v>64</v>
      </c>
      <c r="C15" s="14" t="s">
        <v>63</v>
      </c>
      <c r="D15" s="26">
        <v>20</v>
      </c>
      <c r="E15" s="121"/>
      <c r="F15" s="122"/>
      <c r="G15" s="122"/>
      <c r="H15" s="122"/>
      <c r="I15" s="124"/>
      <c r="J15" s="116"/>
      <c r="K15" s="7">
        <f>IF(ISBLANK(L15),,IF(M15&gt;H17,2,IF(M15=H17,1,0)))</f>
        <v>0</v>
      </c>
      <c r="L15" s="39"/>
      <c r="M15" s="10">
        <f>IF(ISBLANK($D15),0,L15/$D15)</f>
        <v>0</v>
      </c>
      <c r="N15" s="118"/>
      <c r="O15" s="116"/>
      <c r="P15" s="7">
        <f>IF(ISBLANK(Q15),0,IF(R15&gt;H19,2,IF(R15=H19,1,0)))</f>
        <v>0</v>
      </c>
      <c r="Q15" s="39"/>
      <c r="R15" s="10">
        <f>IF(ISBLANK($D15),0,Q15/$D15)</f>
        <v>0</v>
      </c>
      <c r="S15" s="138"/>
      <c r="T15" s="150"/>
      <c r="U15" s="134"/>
      <c r="V15" s="146"/>
      <c r="W15" s="140"/>
      <c r="X15" s="128"/>
      <c r="AB15" s="42"/>
    </row>
    <row r="16" spans="1:76" s="5" customFormat="1" ht="26.25" customHeight="1" thickBot="1">
      <c r="A16" s="106">
        <v>2</v>
      </c>
      <c r="B16" s="15" t="s">
        <v>204</v>
      </c>
      <c r="C16" s="18" t="s">
        <v>74</v>
      </c>
      <c r="D16" s="27">
        <v>20</v>
      </c>
      <c r="E16" s="115">
        <f>IF((F16+F17)&gt;(K14+K15),2,IF((F16+F17)&lt;(K14+K15),0,IF(I16&gt;N14,2,IF(I16&lt;N14,0,1))))</f>
        <v>1</v>
      </c>
      <c r="F16" s="6">
        <f>IF(ISBLANK(G16),0,IF(H16&gt;M14,2,IF(H16=M14,1,0)))</f>
        <v>0</v>
      </c>
      <c r="G16" s="38"/>
      <c r="H16" s="9">
        <f>IF(ISBLANK($D16),0,G16/$D16)</f>
        <v>0</v>
      </c>
      <c r="I16" s="117">
        <f>IF(($D16+$D17)=0,0,(G16+G17)/($D16+$D17))</f>
        <v>0</v>
      </c>
      <c r="J16" s="119"/>
      <c r="K16" s="120"/>
      <c r="L16" s="120"/>
      <c r="M16" s="120"/>
      <c r="N16" s="123"/>
      <c r="O16" s="115">
        <f>IF((P16+P17)&gt;(M18+M19),2,IF((P16+P17)&lt;(M18+M19),0,IF(S16&gt;N18,2,IF(S16&lt;N18,0,1))))</f>
        <v>1</v>
      </c>
      <c r="P16" s="6">
        <f>IF(ISBLANK(Q16),0,IF(R16&gt;M18,2,IF(R16=M18,1,0)))</f>
        <v>0</v>
      </c>
      <c r="Q16" s="38"/>
      <c r="R16" s="9">
        <f>IF(ISBLANK($D16),0,Q16/$D16)</f>
        <v>0</v>
      </c>
      <c r="S16" s="137">
        <f>IF(($D16+$D17)=0,0,(Q16+Q17)/($D16+$D17))</f>
        <v>0</v>
      </c>
      <c r="T16" s="149">
        <f>O16+J16+E16</f>
        <v>2</v>
      </c>
      <c r="U16" s="133">
        <f>F16+F17+P16+P17</f>
        <v>0</v>
      </c>
      <c r="V16" s="145">
        <f>(G16+G17+Q16+Q17)/(2*(D16+D17))</f>
        <v>0</v>
      </c>
      <c r="W16" s="139">
        <f t="shared" ref="W16" si="0">T16*1000+U16*100+V16*100</f>
        <v>2000</v>
      </c>
      <c r="X16" s="127">
        <f>RANK(W16,W14:W19,0)</f>
        <v>1</v>
      </c>
      <c r="AB16" s="43"/>
    </row>
    <row r="17" spans="1:55" s="5" customFormat="1" ht="26.25" customHeight="1" thickBot="1">
      <c r="A17" s="107"/>
      <c r="B17" s="13" t="s">
        <v>203</v>
      </c>
      <c r="C17" s="14" t="s">
        <v>9</v>
      </c>
      <c r="D17" s="26">
        <v>30</v>
      </c>
      <c r="E17" s="116"/>
      <c r="F17" s="7">
        <f>IF(ISBLANK(G17),0,IF(H17&gt;M15,2,IF(H17=M15,1,0)))</f>
        <v>0</v>
      </c>
      <c r="G17" s="39"/>
      <c r="H17" s="10">
        <f>IF(ISBLANK($D17),0,G17/$D17)</f>
        <v>0</v>
      </c>
      <c r="I17" s="118"/>
      <c r="J17" s="121"/>
      <c r="K17" s="122"/>
      <c r="L17" s="122"/>
      <c r="M17" s="122"/>
      <c r="N17" s="124"/>
      <c r="O17" s="116"/>
      <c r="P17" s="7">
        <f>IF(ISBLANK(Q17),0,IF(R17&gt;M19,2,IF(R17=M19,1,0)))</f>
        <v>0</v>
      </c>
      <c r="Q17" s="39"/>
      <c r="R17" s="10">
        <f>IF(ISBLANK($D17),0,Q17/$D17)</f>
        <v>0</v>
      </c>
      <c r="S17" s="138"/>
      <c r="T17" s="151"/>
      <c r="U17" s="135"/>
      <c r="V17" s="147"/>
      <c r="W17" s="140"/>
      <c r="X17" s="128"/>
      <c r="Y17" s="76"/>
      <c r="Z17" s="77"/>
      <c r="AB17" s="42"/>
    </row>
    <row r="18" spans="1:55" s="5" customFormat="1" ht="26.25" customHeight="1">
      <c r="A18" s="108">
        <v>3</v>
      </c>
      <c r="B18" s="15" t="s">
        <v>65</v>
      </c>
      <c r="C18" s="18" t="s">
        <v>66</v>
      </c>
      <c r="D18" s="27">
        <v>15</v>
      </c>
      <c r="E18" s="115">
        <f>IF((F18+F19)&gt;(P14+P15),2,IF((F18+F19)&lt;(P14+P15),0,IF(I18&gt;S14,2,IF(I18&lt;S14,0,1))))</f>
        <v>1</v>
      </c>
      <c r="F18" s="6">
        <f>IF(ISBLANK(G18),0,IF(H18&gt;R14,2,IF(H18=R14,1,0)))</f>
        <v>0</v>
      </c>
      <c r="G18" s="38"/>
      <c r="H18" s="9">
        <f>IF(ISBLANK($D18),0,G18/$D18)</f>
        <v>0</v>
      </c>
      <c r="I18" s="117">
        <f>IF(($D18+$D19)=0,0,(G18+G19)/($D18+$D19))</f>
        <v>0</v>
      </c>
      <c r="J18" s="115">
        <f>IF((K18+K19)&gt;(P16+P17),2,IF((K18+K19)&lt;(P16+P17),0,IF(N18&gt;S16,2,IF(N18&lt;S16,0,1))))</f>
        <v>1</v>
      </c>
      <c r="K18" s="6">
        <f>IF(ISBLANK(L18),0,IF(M18&gt;R16,2,IF(M18=R16,1,0)))</f>
        <v>0</v>
      </c>
      <c r="L18" s="38"/>
      <c r="M18" s="9">
        <f>IF(ISBLANK($D18),0,L18/$D18)</f>
        <v>0</v>
      </c>
      <c r="N18" s="117">
        <f>IF(($D18+$D19)=0,0,(L18+L19)/($D18+$D19))</f>
        <v>0</v>
      </c>
      <c r="O18" s="119"/>
      <c r="P18" s="120"/>
      <c r="Q18" s="120"/>
      <c r="R18" s="120"/>
      <c r="S18" s="120"/>
      <c r="T18" s="152">
        <f>O18+J18+E18</f>
        <v>2</v>
      </c>
      <c r="U18" s="136">
        <f>F18+F19+K18+K19</f>
        <v>0</v>
      </c>
      <c r="V18" s="148">
        <f>(L18+L19+G18+G19)/(2*(D18+D19))</f>
        <v>0</v>
      </c>
      <c r="W18" s="139">
        <f t="shared" ref="W18" si="1">T18*1000+U18*100+V18*100</f>
        <v>2000</v>
      </c>
      <c r="X18" s="129">
        <f>RANK(W18,W14:W19,0)</f>
        <v>1</v>
      </c>
      <c r="Y18" s="78"/>
      <c r="Z18" s="79"/>
      <c r="AB18" s="44"/>
    </row>
    <row r="19" spans="1:55" s="5" customFormat="1" ht="26.25" customHeight="1" thickBot="1">
      <c r="A19" s="107"/>
      <c r="B19" s="13" t="s">
        <v>139</v>
      </c>
      <c r="C19" s="17" t="s">
        <v>66</v>
      </c>
      <c r="D19" s="26"/>
      <c r="E19" s="116"/>
      <c r="F19" s="7">
        <f>IF(ISBLANK(G19),0,IF(H19&gt;R15,2,IF(H19=R15,1,0)))</f>
        <v>0</v>
      </c>
      <c r="G19" s="39"/>
      <c r="H19" s="10">
        <f>IF(ISBLANK($D19),0,G19/$D19)</f>
        <v>0</v>
      </c>
      <c r="I19" s="118"/>
      <c r="J19" s="116"/>
      <c r="K19" s="7">
        <f>IF(ISBLANK(L19),0,IF(M19&gt;R17,2,IF(M19=R17,1,0)))</f>
        <v>0</v>
      </c>
      <c r="L19" s="39"/>
      <c r="M19" s="10">
        <f>IF(ISBLANK($D19),0,L19/$D19)</f>
        <v>0</v>
      </c>
      <c r="N19" s="118"/>
      <c r="O19" s="121"/>
      <c r="P19" s="122"/>
      <c r="Q19" s="122"/>
      <c r="R19" s="122"/>
      <c r="S19" s="122"/>
      <c r="T19" s="151"/>
      <c r="U19" s="135"/>
      <c r="V19" s="147"/>
      <c r="W19" s="140"/>
      <c r="X19" s="130"/>
      <c r="Y19" s="78"/>
      <c r="Z19" s="79"/>
    </row>
    <row r="20" spans="1:55">
      <c r="Y20" s="80"/>
      <c r="Z20" s="81"/>
    </row>
    <row r="21" spans="1:55">
      <c r="Y21" s="80"/>
      <c r="Z21" s="81"/>
    </row>
    <row r="22" spans="1:55" ht="15.75" thickBot="1">
      <c r="Y22" s="80"/>
      <c r="Z22" s="81"/>
    </row>
    <row r="23" spans="1:55" s="5" customFormat="1" ht="24" customHeight="1">
      <c r="E23" s="97" t="s">
        <v>123</v>
      </c>
      <c r="F23" s="98"/>
      <c r="G23" s="98"/>
      <c r="H23" s="98"/>
      <c r="I23" s="98"/>
      <c r="J23" s="99" t="s">
        <v>120</v>
      </c>
      <c r="K23" s="99"/>
      <c r="L23" s="99"/>
      <c r="M23" s="99"/>
      <c r="N23" s="99"/>
      <c r="O23" s="99" t="s">
        <v>121</v>
      </c>
      <c r="P23" s="99"/>
      <c r="Q23" s="99"/>
      <c r="R23" s="99"/>
      <c r="S23" s="100"/>
      <c r="Y23" s="78"/>
      <c r="Z23" s="79"/>
      <c r="AG23" s="155" t="s">
        <v>192</v>
      </c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7"/>
    </row>
    <row r="24" spans="1:55" s="5" customFormat="1" ht="24" customHeight="1" thickBot="1">
      <c r="E24" s="161" t="s">
        <v>134</v>
      </c>
      <c r="F24" s="102"/>
      <c r="G24" s="102"/>
      <c r="H24" s="102"/>
      <c r="I24" s="102"/>
      <c r="J24" s="103" t="s">
        <v>122</v>
      </c>
      <c r="K24" s="103"/>
      <c r="L24" s="103"/>
      <c r="M24" s="103"/>
      <c r="N24" s="103"/>
      <c r="O24" s="104"/>
      <c r="P24" s="104"/>
      <c r="Q24" s="104"/>
      <c r="R24" s="104"/>
      <c r="S24" s="105"/>
      <c r="Y24" s="78"/>
      <c r="Z24" s="79"/>
      <c r="AG24" s="158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60"/>
    </row>
    <row r="25" spans="1:55" s="8" customFormat="1" ht="30.75" customHeight="1" thickBot="1">
      <c r="A25" s="28"/>
      <c r="B25" s="28"/>
      <c r="C25" s="29"/>
      <c r="D25" s="28"/>
      <c r="E25" s="109">
        <v>1</v>
      </c>
      <c r="F25" s="110"/>
      <c r="G25" s="111"/>
      <c r="H25" s="112"/>
      <c r="I25" s="113"/>
      <c r="J25" s="109">
        <v>2</v>
      </c>
      <c r="K25" s="110"/>
      <c r="L25" s="111"/>
      <c r="M25" s="112"/>
      <c r="N25" s="113"/>
      <c r="O25" s="109">
        <v>3</v>
      </c>
      <c r="P25" s="110"/>
      <c r="Q25" s="111"/>
      <c r="R25" s="112"/>
      <c r="S25" s="112"/>
      <c r="T25" s="153" t="s">
        <v>58</v>
      </c>
      <c r="U25" s="131" t="s">
        <v>59</v>
      </c>
      <c r="V25" s="143" t="s">
        <v>60</v>
      </c>
      <c r="W25" s="141" t="s">
        <v>61</v>
      </c>
      <c r="X25" s="125" t="s">
        <v>1</v>
      </c>
      <c r="Y25" s="82"/>
      <c r="Z25" s="83"/>
      <c r="AC25" s="28"/>
      <c r="AD25" s="28"/>
      <c r="AE25" s="29"/>
      <c r="AF25" s="28"/>
      <c r="AG25" s="109">
        <v>1</v>
      </c>
      <c r="AH25" s="110"/>
      <c r="AI25" s="111"/>
      <c r="AJ25" s="112"/>
      <c r="AK25" s="113"/>
      <c r="AL25" s="109">
        <v>2</v>
      </c>
      <c r="AM25" s="110"/>
      <c r="AN25" s="111"/>
      <c r="AO25" s="112"/>
      <c r="AP25" s="113"/>
      <c r="AQ25" s="109">
        <v>3</v>
      </c>
      <c r="AR25" s="110"/>
      <c r="AS25" s="111"/>
      <c r="AT25" s="112"/>
      <c r="AU25" s="112"/>
      <c r="AV25" s="153" t="s">
        <v>58</v>
      </c>
      <c r="AW25" s="131" t="s">
        <v>59</v>
      </c>
      <c r="AX25" s="143" t="s">
        <v>60</v>
      </c>
      <c r="AY25" s="141" t="s">
        <v>61</v>
      </c>
      <c r="AZ25" s="125" t="s">
        <v>1</v>
      </c>
    </row>
    <row r="26" spans="1:55" ht="39" customHeight="1" thickBot="1">
      <c r="A26" s="30"/>
      <c r="B26" s="31" t="s">
        <v>191</v>
      </c>
      <c r="C26" s="32" t="s">
        <v>0</v>
      </c>
      <c r="D26" s="33" t="s">
        <v>2</v>
      </c>
      <c r="E26" s="34" t="s">
        <v>3</v>
      </c>
      <c r="F26" s="34" t="s">
        <v>4</v>
      </c>
      <c r="G26" s="35" t="s">
        <v>5</v>
      </c>
      <c r="H26" s="36" t="s">
        <v>6</v>
      </c>
      <c r="I26" s="37" t="s">
        <v>7</v>
      </c>
      <c r="J26" s="34" t="s">
        <v>3</v>
      </c>
      <c r="K26" s="34" t="s">
        <v>4</v>
      </c>
      <c r="L26" s="35" t="s">
        <v>5</v>
      </c>
      <c r="M26" s="36" t="s">
        <v>6</v>
      </c>
      <c r="N26" s="37" t="s">
        <v>7</v>
      </c>
      <c r="O26" s="34" t="s">
        <v>3</v>
      </c>
      <c r="P26" s="34" t="s">
        <v>4</v>
      </c>
      <c r="Q26" s="35" t="s">
        <v>5</v>
      </c>
      <c r="R26" s="36" t="s">
        <v>6</v>
      </c>
      <c r="S26" s="37" t="s">
        <v>7</v>
      </c>
      <c r="T26" s="154"/>
      <c r="U26" s="132"/>
      <c r="V26" s="144"/>
      <c r="W26" s="142"/>
      <c r="X26" s="126"/>
      <c r="Y26" s="80"/>
      <c r="Z26" s="81"/>
      <c r="AC26" s="30"/>
      <c r="AD26" s="31" t="s">
        <v>191</v>
      </c>
      <c r="AE26" s="32" t="s">
        <v>0</v>
      </c>
      <c r="AF26" s="33" t="s">
        <v>2</v>
      </c>
      <c r="AG26" s="34" t="s">
        <v>3</v>
      </c>
      <c r="AH26" s="34" t="s">
        <v>4</v>
      </c>
      <c r="AI26" s="35" t="s">
        <v>5</v>
      </c>
      <c r="AJ26" s="36" t="s">
        <v>6</v>
      </c>
      <c r="AK26" s="37" t="s">
        <v>7</v>
      </c>
      <c r="AL26" s="34" t="s">
        <v>3</v>
      </c>
      <c r="AM26" s="34" t="s">
        <v>4</v>
      </c>
      <c r="AN26" s="35" t="s">
        <v>5</v>
      </c>
      <c r="AO26" s="36" t="s">
        <v>6</v>
      </c>
      <c r="AP26" s="37" t="s">
        <v>7</v>
      </c>
      <c r="AQ26" s="34" t="s">
        <v>3</v>
      </c>
      <c r="AR26" s="34" t="s">
        <v>4</v>
      </c>
      <c r="AS26" s="35" t="s">
        <v>5</v>
      </c>
      <c r="AT26" s="36" t="s">
        <v>6</v>
      </c>
      <c r="AU26" s="37" t="s">
        <v>7</v>
      </c>
      <c r="AV26" s="154"/>
      <c r="AW26" s="132"/>
      <c r="AX26" s="144"/>
      <c r="AY26" s="142"/>
      <c r="AZ26" s="126"/>
    </row>
    <row r="27" spans="1:55" s="5" customFormat="1" ht="26.25" customHeight="1">
      <c r="A27" s="106">
        <v>1</v>
      </c>
      <c r="B27" s="11" t="s">
        <v>67</v>
      </c>
      <c r="C27" s="12" t="s">
        <v>68</v>
      </c>
      <c r="D27" s="25">
        <v>15</v>
      </c>
      <c r="E27" s="119"/>
      <c r="F27" s="120"/>
      <c r="G27" s="120"/>
      <c r="H27" s="120"/>
      <c r="I27" s="123"/>
      <c r="J27" s="115">
        <f>IF((K27+K28)&gt;(F29+F30),2,IF((K27+K28)&lt;(F29+F30),,IF(N27&gt;I29,2,IF(N27&lt;I29,,1))))</f>
        <v>1</v>
      </c>
      <c r="K27" s="6">
        <f>IF(ISBLANK(L27),0,IF(M27&gt;H29,2,IF(M27=H29,1,0)))</f>
        <v>0</v>
      </c>
      <c r="L27" s="38"/>
      <c r="M27" s="9">
        <f>IF(ISBLANK($D27),0,L27/$D27)</f>
        <v>0</v>
      </c>
      <c r="N27" s="117">
        <f>IF(($D27+$D28)=0,0,(L27+L28)/($D27+$D28))</f>
        <v>0</v>
      </c>
      <c r="O27" s="115">
        <f>IF((P27+P28)&gt;(F31+F32),2,IF((P27+P28)&lt;(F31+F32),0,IF(S27&gt;I31,2,IF(S27&lt;I31,0,1))))</f>
        <v>1</v>
      </c>
      <c r="P27" s="6">
        <f>IF(ISBLANK(Q27),0,IF(R27&gt;H31,2,IF(R27=H31,1,0)))</f>
        <v>0</v>
      </c>
      <c r="Q27" s="38"/>
      <c r="R27" s="9">
        <f>IF(ISBLANK($D27),0,Q27/$D27)</f>
        <v>0</v>
      </c>
      <c r="S27" s="137">
        <f>IF(($D27+$D28)=0,0,(Q27+Q28)/($D27+$D28))</f>
        <v>0</v>
      </c>
      <c r="T27" s="149">
        <f>O27+J27+E27</f>
        <v>2</v>
      </c>
      <c r="U27" s="133">
        <f>K27+K28+P27+P28</f>
        <v>0</v>
      </c>
      <c r="V27" s="145">
        <f>(L27+L28+Q27+Q28)/(2*(D27+D28))</f>
        <v>0</v>
      </c>
      <c r="W27" s="139">
        <f>T27*1000+U27*100+V27*100</f>
        <v>2000</v>
      </c>
      <c r="X27" s="127">
        <f>RANK(W27,W27:W32,0)</f>
        <v>1</v>
      </c>
      <c r="Y27" s="78"/>
      <c r="Z27" s="79"/>
      <c r="AC27" s="106">
        <v>1</v>
      </c>
      <c r="AD27" s="65"/>
      <c r="AE27" s="66"/>
      <c r="AF27" s="67"/>
      <c r="AG27" s="119"/>
      <c r="AH27" s="120"/>
      <c r="AI27" s="120"/>
      <c r="AJ27" s="120"/>
      <c r="AK27" s="123"/>
      <c r="AL27" s="115">
        <f>IF((AM27+AM28)&gt;(AH29+AH30),2,IF((AM27+AM28)&lt;(AH29+AH30),,IF(AP27&gt;AK29,2,IF(AP27&lt;AK29,,1))))</f>
        <v>1</v>
      </c>
      <c r="AM27" s="6">
        <f>IF(ISBLANK(AN27),0,IF(AO27&gt;AJ29,2,IF(AO27=AJ29,1,0)))</f>
        <v>0</v>
      </c>
      <c r="AN27" s="38"/>
      <c r="AO27" s="9">
        <f>IF(ISBLANK($D27),0,AN27/$D27)</f>
        <v>0</v>
      </c>
      <c r="AP27" s="117">
        <f>IF(($D27+$D28)=0,0,(AN27+AN28)/($D27+$D28))</f>
        <v>0</v>
      </c>
      <c r="AQ27" s="115">
        <f>IF((AR27+AR28)&gt;(AH31+AH32),2,IF((AR27+AR28)&lt;(AH31+AH32),0,IF(AU27&gt;AK31,2,IF(AU27&lt;AK31,0,1))))</f>
        <v>1</v>
      </c>
      <c r="AR27" s="6">
        <f>IF(ISBLANK(AS27),0,IF(AT27&gt;AJ31,2,IF(AT27=AJ31,1,0)))</f>
        <v>0</v>
      </c>
      <c r="AS27" s="38"/>
      <c r="AT27" s="9">
        <f>IF(ISBLANK($D27),0,AS27/$D27)</f>
        <v>0</v>
      </c>
      <c r="AU27" s="137">
        <f>IF(($D27+$D28)=0,0,(AS27+AS28)/($D27+$D28))</f>
        <v>0</v>
      </c>
      <c r="AV27" s="149">
        <f>AQ27+AL27+AG27</f>
        <v>2</v>
      </c>
      <c r="AW27" s="133">
        <f>AM27+AM28+AR27+AR28</f>
        <v>0</v>
      </c>
      <c r="AX27" s="145" t="e">
        <f>(AN27+AN28+AS27+AS28)/(2*(AF27+AF28))</f>
        <v>#DIV/0!</v>
      </c>
      <c r="AY27" s="139" t="e">
        <f>AV27*1000+AW27*100+AX27*100</f>
        <v>#DIV/0!</v>
      </c>
      <c r="AZ27" s="127" t="e">
        <f>RANK(AY27,AY27:AY32,0)</f>
        <v>#DIV/0!</v>
      </c>
    </row>
    <row r="28" spans="1:55" s="5" customFormat="1" ht="26.25" customHeight="1" thickBot="1">
      <c r="A28" s="107"/>
      <c r="B28" s="13" t="s">
        <v>69</v>
      </c>
      <c r="C28" s="14" t="s">
        <v>68</v>
      </c>
      <c r="D28" s="26">
        <v>15</v>
      </c>
      <c r="E28" s="121"/>
      <c r="F28" s="122"/>
      <c r="G28" s="122"/>
      <c r="H28" s="122"/>
      <c r="I28" s="124"/>
      <c r="J28" s="116"/>
      <c r="K28" s="7">
        <f>IF(ISBLANK(L28),,IF(M28&gt;H30,2,IF(M28=H30,1,0)))</f>
        <v>0</v>
      </c>
      <c r="L28" s="39"/>
      <c r="M28" s="10">
        <f>IF(ISBLANK($D28),0,L28/$D28)</f>
        <v>0</v>
      </c>
      <c r="N28" s="118"/>
      <c r="O28" s="116"/>
      <c r="P28" s="7">
        <f>IF(ISBLANK(Q28),0,IF(R28&gt;H32,2,IF(R28=H32,1,0)))</f>
        <v>0</v>
      </c>
      <c r="Q28" s="39"/>
      <c r="R28" s="10">
        <f>IF(ISBLANK($D28),0,Q28/$D28)</f>
        <v>0</v>
      </c>
      <c r="S28" s="138"/>
      <c r="T28" s="150"/>
      <c r="U28" s="134"/>
      <c r="V28" s="146"/>
      <c r="W28" s="140"/>
      <c r="X28" s="128"/>
      <c r="Y28" s="78"/>
      <c r="Z28" s="79"/>
      <c r="AC28" s="107"/>
      <c r="AD28" s="68"/>
      <c r="AE28" s="69"/>
      <c r="AF28" s="70"/>
      <c r="AG28" s="121"/>
      <c r="AH28" s="122"/>
      <c r="AI28" s="122"/>
      <c r="AJ28" s="122"/>
      <c r="AK28" s="124"/>
      <c r="AL28" s="116"/>
      <c r="AM28" s="7">
        <f>IF(ISBLANK(AN28),,IF(AO28&gt;AJ30,2,IF(AO28=AJ30,1,0)))</f>
        <v>0</v>
      </c>
      <c r="AN28" s="39"/>
      <c r="AO28" s="10">
        <f>IF(ISBLANK($D28),0,AN28/$D28)</f>
        <v>0</v>
      </c>
      <c r="AP28" s="118"/>
      <c r="AQ28" s="116"/>
      <c r="AR28" s="7">
        <f>IF(ISBLANK(AS28),0,IF(AT28&gt;AJ32,2,IF(AT28=AJ32,1,0)))</f>
        <v>0</v>
      </c>
      <c r="AS28" s="39"/>
      <c r="AT28" s="10">
        <f>IF(ISBLANK($D28),0,AS28/$D28)</f>
        <v>0</v>
      </c>
      <c r="AU28" s="138"/>
      <c r="AV28" s="150"/>
      <c r="AW28" s="134"/>
      <c r="AX28" s="146"/>
      <c r="AY28" s="140"/>
      <c r="AZ28" s="128"/>
    </row>
    <row r="29" spans="1:55" s="5" customFormat="1" ht="26.25" customHeight="1" thickBot="1">
      <c r="A29" s="106">
        <v>2</v>
      </c>
      <c r="B29" s="15" t="s">
        <v>70</v>
      </c>
      <c r="C29" s="16" t="s">
        <v>71</v>
      </c>
      <c r="D29" s="27">
        <v>15</v>
      </c>
      <c r="E29" s="115">
        <f>IF((F29+F30)&gt;(K27+K28),2,IF((F29+F30)&lt;(K27+K28),0,IF(I29&gt;N27,2,IF(I29&lt;N27,0,1))))</f>
        <v>1</v>
      </c>
      <c r="F29" s="6">
        <f>IF(ISBLANK(G29),0,IF(H29&gt;M27,2,IF(H29=M27,1,0)))</f>
        <v>0</v>
      </c>
      <c r="G29" s="38"/>
      <c r="H29" s="9">
        <f>IF(ISBLANK($D29),0,G29/$D29)</f>
        <v>0</v>
      </c>
      <c r="I29" s="117">
        <f>IF(($D29+$D30)=0,0,(G29+G30)/($D29+$D30))</f>
        <v>0</v>
      </c>
      <c r="J29" s="119"/>
      <c r="K29" s="120"/>
      <c r="L29" s="120"/>
      <c r="M29" s="120"/>
      <c r="N29" s="123"/>
      <c r="O29" s="115">
        <f>IF((P29+P30)&gt;(M31+M32),2,IF((P29+P30)&lt;(M31+M32),0,IF(S29&gt;N31,2,IF(S29&lt;N31,0,1))))</f>
        <v>1</v>
      </c>
      <c r="P29" s="6">
        <f>IF(ISBLANK(Q29),0,IF(R29&gt;M31,2,IF(R29=M31,1,0)))</f>
        <v>0</v>
      </c>
      <c r="Q29" s="38"/>
      <c r="R29" s="9">
        <f>IF(ISBLANK($D29),0,Q29/$D29)</f>
        <v>0</v>
      </c>
      <c r="S29" s="137">
        <f>IF(($D29+$D30)=0,0,(Q29+Q30)/($D29+$D30))</f>
        <v>0</v>
      </c>
      <c r="T29" s="149">
        <f>O29+J29+E29</f>
        <v>2</v>
      </c>
      <c r="U29" s="133">
        <f>F29+F30+P29+P30</f>
        <v>0</v>
      </c>
      <c r="V29" s="145">
        <f>(G29+G30+Q29+Q30)/(2*(D29+D30))</f>
        <v>0</v>
      </c>
      <c r="W29" s="139">
        <f t="shared" ref="W29" si="2">T29*1000+U29*100+V29*100</f>
        <v>2000</v>
      </c>
      <c r="X29" s="127">
        <f>RANK(W29,W27:W32,0)</f>
        <v>1</v>
      </c>
      <c r="Y29" s="86"/>
      <c r="Z29" s="85"/>
      <c r="AA29" s="86"/>
      <c r="AB29" s="85"/>
      <c r="AC29" s="106">
        <v>2</v>
      </c>
      <c r="AD29" s="71"/>
      <c r="AE29" s="72"/>
      <c r="AF29" s="73"/>
      <c r="AG29" s="115">
        <f>IF((AH29+AH30)&gt;(AM27+AM28),2,IF((AH29+AH30)&lt;(AM27+AM28),0,IF(AK29&gt;AP27,2,IF(AK29&lt;AP27,0,1))))</f>
        <v>1</v>
      </c>
      <c r="AH29" s="6">
        <f>IF(ISBLANK(AI29),0,IF(AJ29&gt;AO27,2,IF(AJ29=AO27,1,0)))</f>
        <v>0</v>
      </c>
      <c r="AI29" s="38"/>
      <c r="AJ29" s="9">
        <f>IF(ISBLANK($D29),0,AI29/$D29)</f>
        <v>0</v>
      </c>
      <c r="AK29" s="117">
        <f>IF(($D29+$D30)=0,0,(AI29+AI30)/($D29+$D30))</f>
        <v>0</v>
      </c>
      <c r="AL29" s="119"/>
      <c r="AM29" s="120"/>
      <c r="AN29" s="120"/>
      <c r="AO29" s="120"/>
      <c r="AP29" s="123"/>
      <c r="AQ29" s="115">
        <f>IF((AR29+AR30)&gt;(AO31+AO32),2,IF((AR29+AR30)&lt;(AO31+AO32),0,IF(AU29&gt;AP31,2,IF(AU29&lt;AP31,0,1))))</f>
        <v>1</v>
      </c>
      <c r="AR29" s="6">
        <f>IF(ISBLANK(AS29),0,IF(AT29&gt;AO31,2,IF(AT29=AO31,1,0)))</f>
        <v>0</v>
      </c>
      <c r="AS29" s="38"/>
      <c r="AT29" s="9">
        <f>IF(ISBLANK($D29),0,AS29/$D29)</f>
        <v>0</v>
      </c>
      <c r="AU29" s="137">
        <f>IF(($D29+$D30)=0,0,(AS29+AS30)/($D29+$D30))</f>
        <v>0</v>
      </c>
      <c r="AV29" s="149">
        <f>AQ29+AL29+AG29</f>
        <v>2</v>
      </c>
      <c r="AW29" s="133">
        <f>AH29+AH30+AR29+AR30</f>
        <v>0</v>
      </c>
      <c r="AX29" s="145" t="e">
        <f>(AI29+AI30+AS29+AS30)/(2*(AF29+AF30))</f>
        <v>#DIV/0!</v>
      </c>
      <c r="AY29" s="139" t="e">
        <f t="shared" ref="AY29" si="3">AV29*1000+AW29*100+AX29*100</f>
        <v>#DIV/0!</v>
      </c>
      <c r="AZ29" s="127" t="e">
        <f>RANK(AY29,AY27:AY32,0)</f>
        <v>#DIV/0!</v>
      </c>
      <c r="BA29" s="78"/>
      <c r="BB29" s="78"/>
      <c r="BC29" s="84"/>
    </row>
    <row r="30" spans="1:55" s="5" customFormat="1" ht="26.25" customHeight="1" thickBot="1">
      <c r="A30" s="107"/>
      <c r="B30" s="13" t="s">
        <v>72</v>
      </c>
      <c r="C30" s="17" t="s">
        <v>71</v>
      </c>
      <c r="D30" s="26">
        <v>30</v>
      </c>
      <c r="E30" s="116"/>
      <c r="F30" s="7">
        <f>IF(ISBLANK(G30),0,IF(H30&gt;M28,2,IF(H30=M28,1,0)))</f>
        <v>0</v>
      </c>
      <c r="G30" s="39"/>
      <c r="H30" s="10">
        <f>IF(ISBLANK($D30),0,G30/$D30)</f>
        <v>0</v>
      </c>
      <c r="I30" s="118"/>
      <c r="J30" s="121"/>
      <c r="K30" s="122"/>
      <c r="L30" s="122"/>
      <c r="M30" s="122"/>
      <c r="N30" s="124"/>
      <c r="O30" s="116"/>
      <c r="P30" s="7">
        <f>IF(ISBLANK(Q30),0,IF(R30&gt;M32,2,IF(R30=M32,1,0)))</f>
        <v>0</v>
      </c>
      <c r="Q30" s="39"/>
      <c r="R30" s="10">
        <f>IF(ISBLANK($D30),0,Q30/$D30)</f>
        <v>0</v>
      </c>
      <c r="S30" s="138"/>
      <c r="T30" s="151"/>
      <c r="U30" s="135"/>
      <c r="V30" s="147"/>
      <c r="W30" s="140"/>
      <c r="X30" s="128"/>
      <c r="Y30" s="78"/>
      <c r="Z30" s="79"/>
      <c r="AC30" s="107"/>
      <c r="AD30" s="68"/>
      <c r="AE30" s="74"/>
      <c r="AF30" s="70"/>
      <c r="AG30" s="116"/>
      <c r="AH30" s="7">
        <f>IF(ISBLANK(AI30),0,IF(AJ30&gt;AO28,2,IF(AJ30=AO28,1,0)))</f>
        <v>0</v>
      </c>
      <c r="AI30" s="39"/>
      <c r="AJ30" s="10">
        <f>IF(ISBLANK($D30),0,AI30/$D30)</f>
        <v>0</v>
      </c>
      <c r="AK30" s="118"/>
      <c r="AL30" s="121"/>
      <c r="AM30" s="122"/>
      <c r="AN30" s="122"/>
      <c r="AO30" s="122"/>
      <c r="AP30" s="124"/>
      <c r="AQ30" s="116"/>
      <c r="AR30" s="7">
        <f>IF(ISBLANK(AS30),0,IF(AT30&gt;AO32,2,IF(AT30=AO32,1,0)))</f>
        <v>0</v>
      </c>
      <c r="AS30" s="39"/>
      <c r="AT30" s="10">
        <f>IF(ISBLANK($D30),0,AS30/$D30)</f>
        <v>0</v>
      </c>
      <c r="AU30" s="138"/>
      <c r="AV30" s="151"/>
      <c r="AW30" s="135"/>
      <c r="AX30" s="147"/>
      <c r="AY30" s="140"/>
      <c r="AZ30" s="128"/>
      <c r="BA30" s="76"/>
      <c r="BB30" s="76"/>
      <c r="BC30" s="77"/>
    </row>
    <row r="31" spans="1:55" s="5" customFormat="1" ht="26.25" customHeight="1">
      <c r="A31" s="108">
        <v>3</v>
      </c>
      <c r="B31" s="15" t="s">
        <v>83</v>
      </c>
      <c r="C31" s="16" t="s">
        <v>74</v>
      </c>
      <c r="D31" s="27">
        <v>15</v>
      </c>
      <c r="E31" s="115">
        <f>IF((F31+F32)&gt;(P27+P28),2,IF((F31+F32)&lt;(P27+P28),0,IF(I31&gt;S27,2,IF(I31&lt;S27,0,1))))</f>
        <v>1</v>
      </c>
      <c r="F31" s="6">
        <f>IF(ISBLANK(G31),0,IF(H31&gt;R27,2,IF(H31=R27,1,0)))</f>
        <v>0</v>
      </c>
      <c r="G31" s="38"/>
      <c r="H31" s="9">
        <f>IF(ISBLANK($D31),0,G31/$D31)</f>
        <v>0</v>
      </c>
      <c r="I31" s="117">
        <f>IF(($D31+$D32)=0,0,(G31+G32)/($D31+$D32))</f>
        <v>0</v>
      </c>
      <c r="J31" s="115">
        <f>IF((K31+K32)&gt;(P29+P30),2,IF((K31+K32)&lt;(P29+P30),0,IF(N31&gt;S29,2,IF(N31&lt;S29,0,1))))</f>
        <v>1</v>
      </c>
      <c r="K31" s="6">
        <f>IF(ISBLANK(L31),0,IF(M31&gt;R29,2,IF(M31=R29,1,0)))</f>
        <v>0</v>
      </c>
      <c r="L31" s="38"/>
      <c r="M31" s="9">
        <f>IF(ISBLANK($D31),0,L31/$D31)</f>
        <v>0</v>
      </c>
      <c r="N31" s="117">
        <f>IF(($D31+$D32)=0,0,(L31+L32)/($D31+$D32))</f>
        <v>0</v>
      </c>
      <c r="O31" s="119"/>
      <c r="P31" s="120"/>
      <c r="Q31" s="120"/>
      <c r="R31" s="120"/>
      <c r="S31" s="120"/>
      <c r="T31" s="152">
        <f>O31+J31+E31</f>
        <v>2</v>
      </c>
      <c r="U31" s="136">
        <f>F31+F32+K31+K32</f>
        <v>0</v>
      </c>
      <c r="V31" s="148">
        <f>(L31+L32+G31+G32)/(2*(D31+D32))</f>
        <v>0</v>
      </c>
      <c r="W31" s="139">
        <f t="shared" ref="W31" si="4">T31*1000+U31*100+V31*100</f>
        <v>2000</v>
      </c>
      <c r="X31" s="129">
        <f>RANK(W31,W27:W32,0)</f>
        <v>1</v>
      </c>
      <c r="Y31" s="78"/>
      <c r="Z31" s="79"/>
      <c r="AC31" s="108">
        <v>3</v>
      </c>
      <c r="AD31" s="71"/>
      <c r="AE31" s="75"/>
      <c r="AF31" s="73"/>
      <c r="AG31" s="115">
        <f>IF((AH31+AH32)&gt;(AR27+AR28),2,IF((AH31+AH32)&lt;(AR27+AR28),0,IF(AK31&gt;AU27,2,IF(AK31&lt;AU27,0,1))))</f>
        <v>1</v>
      </c>
      <c r="AH31" s="6">
        <f>IF(ISBLANK(AI31),0,IF(AJ31&gt;AT27,2,IF(AJ31=AT27,1,0)))</f>
        <v>0</v>
      </c>
      <c r="AI31" s="38"/>
      <c r="AJ31" s="9">
        <f>IF(ISBLANK($D31),0,AI31/$D31)</f>
        <v>0</v>
      </c>
      <c r="AK31" s="117">
        <f>IF(($D31+$D32)=0,0,(AI31+AI32)/($D31+$D32))</f>
        <v>0</v>
      </c>
      <c r="AL31" s="115">
        <f>IF((AM31+AM32)&gt;(AR29+AR30),2,IF((AM31+AM32)&lt;(AR29+AR30),0,IF(AP31&gt;AU29,2,IF(AP31&lt;AU29,0,1))))</f>
        <v>1</v>
      </c>
      <c r="AM31" s="6">
        <f>IF(ISBLANK(AN31),0,IF(AO31&gt;AT29,2,IF(AO31=AT29,1,0)))</f>
        <v>0</v>
      </c>
      <c r="AN31" s="38"/>
      <c r="AO31" s="9">
        <f>IF(ISBLANK($D31),0,AN31/$D31)</f>
        <v>0</v>
      </c>
      <c r="AP31" s="117">
        <f>IF(($D31+$D32)=0,0,(AN31+AN32)/($D31+$D32))</f>
        <v>0</v>
      </c>
      <c r="AQ31" s="119"/>
      <c r="AR31" s="120"/>
      <c r="AS31" s="120"/>
      <c r="AT31" s="120"/>
      <c r="AU31" s="120"/>
      <c r="AV31" s="152">
        <f>AQ31+AL31+AG31</f>
        <v>2</v>
      </c>
      <c r="AW31" s="136">
        <f>AH31+AH32+AM31+AM32</f>
        <v>0</v>
      </c>
      <c r="AX31" s="148" t="e">
        <f>(AN31+AN32+AI31+AI32)/(2*(AF31+AF32))</f>
        <v>#DIV/0!</v>
      </c>
      <c r="AY31" s="139" t="e">
        <f t="shared" ref="AY31" si="5">AV31*1000+AW31*100+AX31*100</f>
        <v>#DIV/0!</v>
      </c>
      <c r="AZ31" s="129" t="e">
        <f>RANK(AY31,AY27:AY32,0)</f>
        <v>#DIV/0!</v>
      </c>
      <c r="BA31" s="78"/>
      <c r="BB31" s="78"/>
      <c r="BC31" s="79"/>
    </row>
    <row r="32" spans="1:55" s="5" customFormat="1" ht="26.25" customHeight="1" thickBot="1">
      <c r="A32" s="107"/>
      <c r="B32" s="13" t="s">
        <v>84</v>
      </c>
      <c r="C32" s="17" t="s">
        <v>74</v>
      </c>
      <c r="D32" s="26">
        <v>15</v>
      </c>
      <c r="E32" s="116"/>
      <c r="F32" s="7">
        <f>IF(ISBLANK(G32),0,IF(H32&gt;R28,2,IF(H32=R28,1,0)))</f>
        <v>0</v>
      </c>
      <c r="G32" s="39"/>
      <c r="H32" s="10">
        <f>IF(ISBLANK($D32),0,G32/$D32)</f>
        <v>0</v>
      </c>
      <c r="I32" s="118"/>
      <c r="J32" s="116"/>
      <c r="K32" s="7">
        <f>IF(ISBLANK(L32),0,IF(M32&gt;R30,2,IF(M32=R30,1,0)))</f>
        <v>0</v>
      </c>
      <c r="L32" s="39"/>
      <c r="M32" s="10">
        <f>IF(ISBLANK($D32),0,L32/$D32)</f>
        <v>0</v>
      </c>
      <c r="N32" s="118"/>
      <c r="O32" s="121"/>
      <c r="P32" s="122"/>
      <c r="Q32" s="122"/>
      <c r="R32" s="122"/>
      <c r="S32" s="122"/>
      <c r="T32" s="151"/>
      <c r="U32" s="135"/>
      <c r="V32" s="147"/>
      <c r="W32" s="140"/>
      <c r="X32" s="130"/>
      <c r="Y32" s="78"/>
      <c r="Z32" s="79"/>
      <c r="AC32" s="107"/>
      <c r="AD32" s="68"/>
      <c r="AE32" s="69"/>
      <c r="AF32" s="70"/>
      <c r="AG32" s="116"/>
      <c r="AH32" s="7">
        <f>IF(ISBLANK(AI32),0,IF(AJ32&gt;AT28,2,IF(AJ32=AT28,1,0)))</f>
        <v>0</v>
      </c>
      <c r="AI32" s="39"/>
      <c r="AJ32" s="10">
        <f>IF(ISBLANK($D32),0,AI32/$D32)</f>
        <v>0</v>
      </c>
      <c r="AK32" s="118"/>
      <c r="AL32" s="116"/>
      <c r="AM32" s="7">
        <f>IF(ISBLANK(AN32),0,IF(AO32&gt;AT30,2,IF(AO32=AT30,1,0)))</f>
        <v>0</v>
      </c>
      <c r="AN32" s="39"/>
      <c r="AO32" s="10">
        <f>IF(ISBLANK($D32),0,AN32/$D32)</f>
        <v>0</v>
      </c>
      <c r="AP32" s="118"/>
      <c r="AQ32" s="121"/>
      <c r="AR32" s="122"/>
      <c r="AS32" s="122"/>
      <c r="AT32" s="122"/>
      <c r="AU32" s="122"/>
      <c r="AV32" s="151"/>
      <c r="AW32" s="135"/>
      <c r="AX32" s="147"/>
      <c r="AY32" s="140"/>
      <c r="AZ32" s="130"/>
      <c r="BA32" s="78"/>
      <c r="BB32" s="78"/>
      <c r="BC32" s="79"/>
    </row>
    <row r="33" spans="1:55">
      <c r="Y33" s="80"/>
      <c r="Z33" s="81"/>
      <c r="BA33" s="80"/>
      <c r="BB33" s="80"/>
      <c r="BC33" s="81"/>
    </row>
    <row r="34" spans="1:55">
      <c r="Y34" s="80"/>
      <c r="Z34" s="81"/>
      <c r="BA34" s="80"/>
      <c r="BB34" s="80"/>
      <c r="BC34" s="81"/>
    </row>
    <row r="35" spans="1:55" ht="15.75" thickBot="1">
      <c r="Y35" s="80"/>
      <c r="Z35" s="81"/>
      <c r="BA35" s="80"/>
      <c r="BB35" s="80"/>
      <c r="BC35" s="81"/>
    </row>
    <row r="36" spans="1:55" s="5" customFormat="1" ht="24" customHeight="1">
      <c r="E36" s="97" t="s">
        <v>128</v>
      </c>
      <c r="F36" s="98"/>
      <c r="G36" s="98"/>
      <c r="H36" s="98"/>
      <c r="I36" s="98"/>
      <c r="J36" s="99" t="s">
        <v>124</v>
      </c>
      <c r="K36" s="99"/>
      <c r="L36" s="99"/>
      <c r="M36" s="99"/>
      <c r="N36" s="99"/>
      <c r="O36" s="99" t="s">
        <v>125</v>
      </c>
      <c r="P36" s="99"/>
      <c r="Q36" s="99"/>
      <c r="R36" s="99"/>
      <c r="S36" s="100"/>
      <c r="Y36" s="78"/>
      <c r="Z36" s="79"/>
      <c r="BA36" s="78"/>
      <c r="BB36" s="78"/>
      <c r="BC36" s="79"/>
    </row>
    <row r="37" spans="1:55" s="5" customFormat="1" ht="24" customHeight="1" thickBot="1">
      <c r="E37" s="101" t="s">
        <v>126</v>
      </c>
      <c r="F37" s="114"/>
      <c r="G37" s="114"/>
      <c r="H37" s="114"/>
      <c r="I37" s="114"/>
      <c r="J37" s="103" t="s">
        <v>127</v>
      </c>
      <c r="K37" s="103"/>
      <c r="L37" s="103"/>
      <c r="M37" s="103"/>
      <c r="N37" s="103"/>
      <c r="O37" s="104"/>
      <c r="P37" s="104"/>
      <c r="Q37" s="104"/>
      <c r="R37" s="104"/>
      <c r="S37" s="105"/>
      <c r="Y37" s="78"/>
      <c r="Z37" s="79"/>
      <c r="BA37" s="78"/>
      <c r="BB37" s="78"/>
      <c r="BC37" s="79"/>
    </row>
    <row r="38" spans="1:55" s="8" customFormat="1" ht="30.75" customHeight="1" thickBot="1">
      <c r="A38" s="28"/>
      <c r="B38" s="28"/>
      <c r="C38" s="29"/>
      <c r="D38" s="28"/>
      <c r="E38" s="109">
        <v>1</v>
      </c>
      <c r="F38" s="110"/>
      <c r="G38" s="111"/>
      <c r="H38" s="112"/>
      <c r="I38" s="113"/>
      <c r="J38" s="109">
        <v>2</v>
      </c>
      <c r="K38" s="110"/>
      <c r="L38" s="111"/>
      <c r="M38" s="112"/>
      <c r="N38" s="113"/>
      <c r="O38" s="109">
        <v>3</v>
      </c>
      <c r="P38" s="110"/>
      <c r="Q38" s="111"/>
      <c r="R38" s="112"/>
      <c r="S38" s="113"/>
      <c r="T38" s="153" t="s">
        <v>58</v>
      </c>
      <c r="U38" s="131" t="s">
        <v>59</v>
      </c>
      <c r="V38" s="143" t="s">
        <v>60</v>
      </c>
      <c r="W38" s="141" t="s">
        <v>61</v>
      </c>
      <c r="X38" s="125" t="s">
        <v>1</v>
      </c>
      <c r="Y38" s="82"/>
      <c r="Z38" s="83"/>
      <c r="BA38" s="82"/>
      <c r="BB38" s="82"/>
      <c r="BC38" s="83"/>
    </row>
    <row r="39" spans="1:55" ht="39" customHeight="1" thickBot="1">
      <c r="A39" s="30"/>
      <c r="B39" s="31" t="s">
        <v>191</v>
      </c>
      <c r="C39" s="32" t="s">
        <v>0</v>
      </c>
      <c r="D39" s="33" t="s">
        <v>2</v>
      </c>
      <c r="E39" s="34" t="s">
        <v>3</v>
      </c>
      <c r="F39" s="34" t="s">
        <v>4</v>
      </c>
      <c r="G39" s="35" t="s">
        <v>5</v>
      </c>
      <c r="H39" s="36" t="s">
        <v>6</v>
      </c>
      <c r="I39" s="37" t="s">
        <v>7</v>
      </c>
      <c r="J39" s="34" t="s">
        <v>3</v>
      </c>
      <c r="K39" s="34" t="s">
        <v>4</v>
      </c>
      <c r="L39" s="35" t="s">
        <v>5</v>
      </c>
      <c r="M39" s="36" t="s">
        <v>6</v>
      </c>
      <c r="N39" s="37" t="s">
        <v>7</v>
      </c>
      <c r="O39" s="34" t="s">
        <v>3</v>
      </c>
      <c r="P39" s="34" t="s">
        <v>4</v>
      </c>
      <c r="Q39" s="35" t="s">
        <v>5</v>
      </c>
      <c r="R39" s="36" t="s">
        <v>6</v>
      </c>
      <c r="S39" s="37" t="s">
        <v>7</v>
      </c>
      <c r="T39" s="154"/>
      <c r="U39" s="132"/>
      <c r="V39" s="144"/>
      <c r="W39" s="142"/>
      <c r="X39" s="126"/>
      <c r="Y39" s="80"/>
      <c r="Z39" s="81"/>
      <c r="BA39" s="80"/>
      <c r="BB39" s="80"/>
      <c r="BC39" s="81"/>
    </row>
    <row r="40" spans="1:55" s="5" customFormat="1" ht="26.25" customHeight="1">
      <c r="A40" s="106">
        <v>1</v>
      </c>
      <c r="B40" s="11" t="s">
        <v>73</v>
      </c>
      <c r="C40" s="12" t="s">
        <v>74</v>
      </c>
      <c r="D40" s="25">
        <v>20</v>
      </c>
      <c r="E40" s="19"/>
      <c r="F40" s="20"/>
      <c r="G40" s="20"/>
      <c r="H40" s="20"/>
      <c r="I40" s="21"/>
      <c r="J40" s="1">
        <f>IF((K40+K41)&gt;(F42+F43),2,IF((K40+K41)&lt;(F42+F43),,IF(N40&gt;I42,2,IF(N40&lt;I42,,1))))</f>
        <v>1</v>
      </c>
      <c r="K40" s="6">
        <f>IF(ISBLANK(L40),0,IF(M40&gt;H42,2,IF(M40=H42,1,0)))</f>
        <v>0</v>
      </c>
      <c r="L40" s="38"/>
      <c r="M40" s="9">
        <f>IF(ISBLANK($D40),0,L40/$D40)</f>
        <v>0</v>
      </c>
      <c r="N40" s="3">
        <f>IF(($D40+$D41)=0,0,(L40+L41)/($D40+$D41))</f>
        <v>0</v>
      </c>
      <c r="O40" s="1">
        <f>IF((P40+P41)&gt;(F44+F45),2,IF((P40+P41)&lt;(F44+F45),0,IF(S40&gt;I44,2,IF(S40&lt;I44,0,1))))</f>
        <v>1</v>
      </c>
      <c r="P40" s="6">
        <f>IF(ISBLANK(Q40),0,IF(R40&gt;H44,2,IF(R40=H44,1,0)))</f>
        <v>0</v>
      </c>
      <c r="Q40" s="38"/>
      <c r="R40" s="9">
        <f>IF(ISBLANK($D40),0,Q40/$D40)</f>
        <v>0</v>
      </c>
      <c r="S40" s="40">
        <f>IF(($D40+$D41)=0,0,(Q40+Q41)/($D40+$D41))</f>
        <v>0</v>
      </c>
      <c r="T40" s="149">
        <f>O40+J40+E40</f>
        <v>2</v>
      </c>
      <c r="U40" s="133">
        <f>K40+K41+P40+P41</f>
        <v>0</v>
      </c>
      <c r="V40" s="145">
        <f>(L40+L41+Q40+Q41)/(2*(D40+D41))</f>
        <v>0</v>
      </c>
      <c r="W40" s="139">
        <f>T40*1000+U40*100+V40*100</f>
        <v>2000</v>
      </c>
      <c r="X40" s="127">
        <f>RANK(W40,W40:W45,0)</f>
        <v>1</v>
      </c>
      <c r="Y40" s="78"/>
      <c r="Z40" s="79"/>
      <c r="BA40" s="78"/>
      <c r="BB40" s="78"/>
      <c r="BC40" s="79"/>
    </row>
    <row r="41" spans="1:55" s="5" customFormat="1" ht="26.25" customHeight="1" thickBot="1">
      <c r="A41" s="107"/>
      <c r="B41" s="13" t="s">
        <v>75</v>
      </c>
      <c r="C41" s="14" t="s">
        <v>74</v>
      </c>
      <c r="D41" s="26">
        <v>20</v>
      </c>
      <c r="E41" s="22"/>
      <c r="F41" s="23"/>
      <c r="G41" s="23"/>
      <c r="H41" s="23"/>
      <c r="I41" s="24"/>
      <c r="J41" s="2"/>
      <c r="K41" s="7">
        <f>IF(ISBLANK(L41),,IF(M41&gt;H43,2,IF(M41=H43,1,0)))</f>
        <v>0</v>
      </c>
      <c r="L41" s="39"/>
      <c r="M41" s="10">
        <f>IF(ISBLANK($D41),0,L41/$D41)</f>
        <v>0</v>
      </c>
      <c r="N41" s="4"/>
      <c r="O41" s="2"/>
      <c r="P41" s="7">
        <f>IF(ISBLANK(Q41),0,IF(R41&gt;H45,2,IF(R41=H45,1,0)))</f>
        <v>0</v>
      </c>
      <c r="Q41" s="39"/>
      <c r="R41" s="10">
        <f>IF(ISBLANK($D41),0,Q41/$D41)</f>
        <v>0</v>
      </c>
      <c r="S41" s="41"/>
      <c r="T41" s="150"/>
      <c r="U41" s="134"/>
      <c r="V41" s="146"/>
      <c r="W41" s="140"/>
      <c r="X41" s="128"/>
      <c r="Y41" s="78"/>
      <c r="Z41" s="79"/>
      <c r="BA41" s="78"/>
      <c r="BB41" s="78"/>
      <c r="BC41" s="79"/>
    </row>
    <row r="42" spans="1:55" s="5" customFormat="1" ht="26.25" customHeight="1" thickBot="1">
      <c r="A42" s="106">
        <v>2</v>
      </c>
      <c r="B42" s="15" t="s">
        <v>76</v>
      </c>
      <c r="C42" s="16" t="s">
        <v>77</v>
      </c>
      <c r="D42" s="27">
        <v>20</v>
      </c>
      <c r="E42" s="1">
        <f>IF((F42+F43)&gt;(K40+K41),2,IF((F42+F43)&lt;(K40+K41),0,IF(I42&gt;N40,2,IF(I42&lt;N40,0,1))))</f>
        <v>1</v>
      </c>
      <c r="F42" s="6">
        <f>IF(ISBLANK(G42),0,IF(H42&gt;M40,2,IF(H42=M40,1,0)))</f>
        <v>0</v>
      </c>
      <c r="G42" s="38"/>
      <c r="H42" s="9">
        <f>IF(ISBLANK($D42),0,G42/$D42)</f>
        <v>0</v>
      </c>
      <c r="I42" s="3">
        <f>IF(($D42+$D43)=0,0,(G42+G43)/($D42+$D43))</f>
        <v>0</v>
      </c>
      <c r="J42" s="19"/>
      <c r="K42" s="20"/>
      <c r="L42" s="20"/>
      <c r="M42" s="20"/>
      <c r="N42" s="21"/>
      <c r="O42" s="1">
        <f>IF((P42+P43)&gt;(M44+M45),2,IF((P42+P43)&lt;(M44+M45),0,IF(S42&gt;N44,2,IF(S42&lt;N44,0,1))))</f>
        <v>1</v>
      </c>
      <c r="P42" s="6">
        <f>IF(ISBLANK(Q42),0,IF(R42&gt;M44,2,IF(R42=M44,1,0)))</f>
        <v>0</v>
      </c>
      <c r="Q42" s="38"/>
      <c r="R42" s="9">
        <f>IF(ISBLANK($D42),0,Q42/$D42)</f>
        <v>0</v>
      </c>
      <c r="S42" s="40">
        <f>IF(($D42+$D43)=0,0,(Q42+Q43)/($D42+$D43))</f>
        <v>0</v>
      </c>
      <c r="T42" s="149">
        <f>O42+J42+E42</f>
        <v>2</v>
      </c>
      <c r="U42" s="133">
        <f>F42+F43+P42+P43</f>
        <v>0</v>
      </c>
      <c r="V42" s="145">
        <f>(G42+G43+Q42+Q43)/(2*(D42+D43))</f>
        <v>0</v>
      </c>
      <c r="W42" s="139">
        <f t="shared" ref="W42" si="6">T42*1000+U42*100+V42*100</f>
        <v>2000</v>
      </c>
      <c r="X42" s="127">
        <f>RANK(W42,W40:W45,0)</f>
        <v>1</v>
      </c>
      <c r="Y42" s="84"/>
      <c r="Z42" s="85"/>
      <c r="BA42" s="78"/>
      <c r="BB42" s="78"/>
      <c r="BC42" s="79"/>
    </row>
    <row r="43" spans="1:55" s="5" customFormat="1" ht="26.25" customHeight="1" thickBot="1">
      <c r="A43" s="107"/>
      <c r="B43" s="13" t="s">
        <v>78</v>
      </c>
      <c r="C43" s="17" t="s">
        <v>77</v>
      </c>
      <c r="D43" s="26">
        <v>25</v>
      </c>
      <c r="E43" s="2"/>
      <c r="F43" s="7">
        <f>IF(ISBLANK(G43),0,IF(H43&gt;M41,2,IF(H43=M41,1,0)))</f>
        <v>0</v>
      </c>
      <c r="G43" s="39"/>
      <c r="H43" s="10">
        <f>IF(ISBLANK($D43),0,G43/$D43)</f>
        <v>0</v>
      </c>
      <c r="I43" s="4"/>
      <c r="J43" s="22"/>
      <c r="K43" s="23"/>
      <c r="L43" s="23"/>
      <c r="M43" s="23"/>
      <c r="N43" s="24"/>
      <c r="O43" s="2"/>
      <c r="P43" s="7">
        <f>IF(ISBLANK(Q43),0,IF(R43&gt;M45,2,IF(R43=M45,1,0)))</f>
        <v>0</v>
      </c>
      <c r="Q43" s="39"/>
      <c r="R43" s="10">
        <f>IF(ISBLANK($D43),0,Q43/$D43)</f>
        <v>0</v>
      </c>
      <c r="S43" s="41"/>
      <c r="T43" s="151"/>
      <c r="U43" s="135"/>
      <c r="V43" s="147"/>
      <c r="W43" s="140"/>
      <c r="X43" s="128"/>
      <c r="BA43" s="78"/>
      <c r="BB43" s="78"/>
      <c r="BC43" s="79"/>
    </row>
    <row r="44" spans="1:55" s="5" customFormat="1" ht="26.25" customHeight="1">
      <c r="A44" s="108">
        <v>3</v>
      </c>
      <c r="B44" s="15" t="s">
        <v>79</v>
      </c>
      <c r="C44" s="18" t="s">
        <v>31</v>
      </c>
      <c r="D44" s="27">
        <v>15</v>
      </c>
      <c r="E44" s="1">
        <f>IF((F44+F45)&gt;(P40+P41),2,IF((F44+F45)&lt;(P40+P41),0,IF(I44&gt;S40,2,IF(I44&lt;S40,0,1))))</f>
        <v>1</v>
      </c>
      <c r="F44" s="6">
        <f>IF(ISBLANK(G44),0,IF(H44&gt;R40,2,IF(H44=R40,1,0)))</f>
        <v>0</v>
      </c>
      <c r="G44" s="38"/>
      <c r="H44" s="9">
        <f>IF(ISBLANK($D44),0,G44/$D44)</f>
        <v>0</v>
      </c>
      <c r="I44" s="3">
        <f>IF(($D44+$D45)=0,0,(G44+G45)/($D44+$D45))</f>
        <v>0</v>
      </c>
      <c r="J44" s="1">
        <f>IF((K44+K45)&gt;(P42+P43),2,IF((K44+K45)&lt;(P42+P43),0,IF(N44&gt;S42,2,IF(N44&lt;S42,0,1))))</f>
        <v>1</v>
      </c>
      <c r="K44" s="6">
        <f>IF(ISBLANK(L44),0,IF(M44&gt;R42,2,IF(M44=R42,1,0)))</f>
        <v>0</v>
      </c>
      <c r="L44" s="38"/>
      <c r="M44" s="9">
        <f>IF(ISBLANK($D44),0,L44/$D44)</f>
        <v>0</v>
      </c>
      <c r="N44" s="3">
        <f>IF(($D44+$D45)=0,0,(L44+L45)/($D44+$D45))</f>
        <v>0</v>
      </c>
      <c r="O44" s="19"/>
      <c r="P44" s="20"/>
      <c r="Q44" s="20"/>
      <c r="R44" s="20"/>
      <c r="S44" s="20"/>
      <c r="T44" s="152">
        <f>O44+J44+E44</f>
        <v>2</v>
      </c>
      <c r="U44" s="136">
        <f>F44+F45+K44+K45</f>
        <v>0</v>
      </c>
      <c r="V44" s="148">
        <f>(L44+L45+G44+G45)/(2*(D44+D45))</f>
        <v>0</v>
      </c>
      <c r="W44" s="139">
        <f t="shared" ref="W44" si="7">T44*1000+U44*100+V44*100</f>
        <v>2000</v>
      </c>
      <c r="X44" s="129">
        <f>RANK(W44,W40:W45,0)</f>
        <v>1</v>
      </c>
      <c r="BA44" s="78"/>
      <c r="BB44" s="78"/>
      <c r="BC44" s="79"/>
    </row>
    <row r="45" spans="1:55" s="5" customFormat="1" ht="26.25" customHeight="1" thickBot="1">
      <c r="A45" s="107"/>
      <c r="B45" s="13" t="s">
        <v>80</v>
      </c>
      <c r="C45" s="14" t="s">
        <v>31</v>
      </c>
      <c r="D45" s="26">
        <v>15</v>
      </c>
      <c r="E45" s="2"/>
      <c r="F45" s="7">
        <f>IF(ISBLANK(G45),0,IF(H45&gt;R41,2,IF(H45=R41,1,0)))</f>
        <v>0</v>
      </c>
      <c r="G45" s="39"/>
      <c r="H45" s="10">
        <f>IF(ISBLANK($D45),0,G45/$D45)</f>
        <v>0</v>
      </c>
      <c r="I45" s="4"/>
      <c r="J45" s="2"/>
      <c r="K45" s="7">
        <f>IF(ISBLANK(L45),0,IF(M45&gt;R43,2,IF(M45=R43,1,0)))</f>
        <v>0</v>
      </c>
      <c r="L45" s="39"/>
      <c r="M45" s="10">
        <f>IF(ISBLANK($D45),0,L45/$D45)</f>
        <v>0</v>
      </c>
      <c r="N45" s="4"/>
      <c r="O45" s="22"/>
      <c r="P45" s="23"/>
      <c r="Q45" s="23"/>
      <c r="R45" s="23"/>
      <c r="S45" s="23"/>
      <c r="T45" s="151"/>
      <c r="U45" s="135"/>
      <c r="V45" s="147"/>
      <c r="W45" s="140"/>
      <c r="X45" s="130"/>
      <c r="BA45" s="78"/>
      <c r="BB45" s="78"/>
      <c r="BC45" s="79"/>
    </row>
    <row r="46" spans="1:55">
      <c r="BA46" s="80"/>
      <c r="BB46" s="80"/>
      <c r="BC46" s="81"/>
    </row>
    <row r="47" spans="1:55">
      <c r="BA47" s="80"/>
      <c r="BB47" s="80"/>
      <c r="BC47" s="81"/>
    </row>
    <row r="48" spans="1:55" ht="15.75" thickBot="1">
      <c r="BA48" s="80"/>
      <c r="BB48" s="80"/>
      <c r="BC48" s="81"/>
    </row>
    <row r="49" spans="1:81" s="5" customFormat="1" ht="24" customHeight="1">
      <c r="E49" s="97" t="s">
        <v>51</v>
      </c>
      <c r="F49" s="98"/>
      <c r="G49" s="98"/>
      <c r="H49" s="98"/>
      <c r="I49" s="98"/>
      <c r="J49" s="99" t="s">
        <v>48</v>
      </c>
      <c r="K49" s="99"/>
      <c r="L49" s="99"/>
      <c r="M49" s="99"/>
      <c r="N49" s="99"/>
      <c r="O49" s="99" t="s">
        <v>49</v>
      </c>
      <c r="P49" s="99"/>
      <c r="Q49" s="99"/>
      <c r="R49" s="99"/>
      <c r="S49" s="100"/>
      <c r="BA49" s="78"/>
      <c r="BB49" s="78"/>
      <c r="BC49" s="79"/>
    </row>
    <row r="50" spans="1:81" s="5" customFormat="1" ht="24" customHeight="1" thickBot="1">
      <c r="E50" s="101" t="s">
        <v>52</v>
      </c>
      <c r="F50" s="114"/>
      <c r="G50" s="114"/>
      <c r="H50" s="114"/>
      <c r="I50" s="114"/>
      <c r="J50" s="103" t="s">
        <v>50</v>
      </c>
      <c r="K50" s="103"/>
      <c r="L50" s="103"/>
      <c r="M50" s="103"/>
      <c r="N50" s="103"/>
      <c r="O50" s="104"/>
      <c r="P50" s="104"/>
      <c r="Q50" s="104"/>
      <c r="R50" s="104"/>
      <c r="S50" s="105"/>
      <c r="BA50" s="78"/>
      <c r="BB50" s="78"/>
      <c r="BC50" s="79"/>
    </row>
    <row r="51" spans="1:81" s="8" customFormat="1" ht="30.75" customHeight="1" thickBot="1">
      <c r="A51" s="28"/>
      <c r="B51" s="28"/>
      <c r="C51" s="29"/>
      <c r="D51" s="28"/>
      <c r="E51" s="109">
        <v>1</v>
      </c>
      <c r="F51" s="110"/>
      <c r="G51" s="111"/>
      <c r="H51" s="112"/>
      <c r="I51" s="113"/>
      <c r="J51" s="109">
        <v>2</v>
      </c>
      <c r="K51" s="110"/>
      <c r="L51" s="111"/>
      <c r="M51" s="112"/>
      <c r="N51" s="113"/>
      <c r="O51" s="109">
        <v>3</v>
      </c>
      <c r="P51" s="110"/>
      <c r="Q51" s="111"/>
      <c r="R51" s="112"/>
      <c r="S51" s="113"/>
      <c r="T51" s="153" t="s">
        <v>58</v>
      </c>
      <c r="U51" s="131" t="s">
        <v>59</v>
      </c>
      <c r="V51" s="143" t="s">
        <v>60</v>
      </c>
      <c r="W51" s="141" t="s">
        <v>61</v>
      </c>
      <c r="X51" s="125" t="s">
        <v>1</v>
      </c>
      <c r="BA51" s="82"/>
      <c r="BB51" s="82"/>
      <c r="BC51" s="83"/>
    </row>
    <row r="52" spans="1:81" ht="39" customHeight="1" thickBot="1">
      <c r="A52" s="30"/>
      <c r="B52" s="31" t="s">
        <v>191</v>
      </c>
      <c r="C52" s="32" t="s">
        <v>0</v>
      </c>
      <c r="D52" s="33" t="s">
        <v>2</v>
      </c>
      <c r="E52" s="34" t="s">
        <v>3</v>
      </c>
      <c r="F52" s="34" t="s">
        <v>4</v>
      </c>
      <c r="G52" s="35" t="s">
        <v>5</v>
      </c>
      <c r="H52" s="36" t="s">
        <v>6</v>
      </c>
      <c r="I52" s="37" t="s">
        <v>7</v>
      </c>
      <c r="J52" s="34" t="s">
        <v>3</v>
      </c>
      <c r="K52" s="34" t="s">
        <v>4</v>
      </c>
      <c r="L52" s="35" t="s">
        <v>5</v>
      </c>
      <c r="M52" s="36" t="s">
        <v>6</v>
      </c>
      <c r="N52" s="37" t="s">
        <v>7</v>
      </c>
      <c r="O52" s="34" t="s">
        <v>3</v>
      </c>
      <c r="P52" s="34" t="s">
        <v>4</v>
      </c>
      <c r="Q52" s="35" t="s">
        <v>5</v>
      </c>
      <c r="R52" s="36" t="s">
        <v>6</v>
      </c>
      <c r="S52" s="37" t="s">
        <v>7</v>
      </c>
      <c r="T52" s="154"/>
      <c r="U52" s="132"/>
      <c r="V52" s="144"/>
      <c r="W52" s="142"/>
      <c r="X52" s="126"/>
      <c r="BA52" s="80"/>
      <c r="BB52" s="80"/>
      <c r="BC52" s="81"/>
    </row>
    <row r="53" spans="1:81" s="5" customFormat="1" ht="26.25" customHeight="1">
      <c r="A53" s="106">
        <v>1</v>
      </c>
      <c r="B53" s="11" t="s">
        <v>81</v>
      </c>
      <c r="C53" s="12" t="s">
        <v>34</v>
      </c>
      <c r="D53" s="25">
        <v>20</v>
      </c>
      <c r="E53" s="19"/>
      <c r="F53" s="20"/>
      <c r="G53" s="20"/>
      <c r="H53" s="20"/>
      <c r="I53" s="21"/>
      <c r="J53" s="1">
        <f>IF((K53+K54)&gt;(F55+F56),2,IF((K53+K54)&lt;(F55+F56),,IF(N53&gt;I55,2,IF(N53&lt;I55,,1))))</f>
        <v>1</v>
      </c>
      <c r="K53" s="6">
        <f>IF(ISBLANK(L53),0,IF(M53&gt;H55,2,IF(M53=H55,1,0)))</f>
        <v>0</v>
      </c>
      <c r="L53" s="38"/>
      <c r="M53" s="9">
        <f>IF(ISBLANK($D53),0,L53/$D53)</f>
        <v>0</v>
      </c>
      <c r="N53" s="3">
        <f>IF(($D53+$D54)=0,0,(L53+L54)/($D53+$D54))</f>
        <v>0</v>
      </c>
      <c r="O53" s="1">
        <f>IF((P53+P54)&gt;(F57+F58),2,IF((P53+P54)&lt;(F57+F58),0,IF(S53&gt;I57,2,IF(S53&lt;I57,0,1))))</f>
        <v>1</v>
      </c>
      <c r="P53" s="6">
        <f>IF(ISBLANK(Q53),0,IF(R53&gt;H57,2,IF(R53=H57,1,0)))</f>
        <v>0</v>
      </c>
      <c r="Q53" s="38"/>
      <c r="R53" s="9">
        <f>IF(ISBLANK($D53),0,Q53/$D53)</f>
        <v>0</v>
      </c>
      <c r="S53" s="40">
        <f>IF(($D53+$D54)=0,0,(Q53+Q54)/($D53+$D54))</f>
        <v>0</v>
      </c>
      <c r="T53" s="149">
        <f>O53+J53+E53</f>
        <v>2</v>
      </c>
      <c r="U53" s="133">
        <f>K53+K54+P53+P54</f>
        <v>0</v>
      </c>
      <c r="V53" s="145">
        <f>(L53+L54+Q53+Q54)/(2*(D53+D54))</f>
        <v>0</v>
      </c>
      <c r="W53" s="139">
        <f>T53*1000+U53*100+V53*100</f>
        <v>2000</v>
      </c>
      <c r="X53" s="127">
        <f>RANK(W53,W53:W58,0)</f>
        <v>1</v>
      </c>
      <c r="BA53" s="78"/>
      <c r="BB53" s="78"/>
      <c r="BC53" s="79"/>
    </row>
    <row r="54" spans="1:81" s="5" customFormat="1" ht="26.25" customHeight="1" thickBot="1">
      <c r="A54" s="107"/>
      <c r="B54" s="13" t="s">
        <v>82</v>
      </c>
      <c r="C54" s="14" t="s">
        <v>34</v>
      </c>
      <c r="D54" s="26">
        <v>25</v>
      </c>
      <c r="E54" s="22"/>
      <c r="F54" s="23"/>
      <c r="G54" s="23"/>
      <c r="H54" s="23"/>
      <c r="I54" s="24"/>
      <c r="J54" s="2"/>
      <c r="K54" s="7">
        <f>IF(ISBLANK(L54),,IF(M54&gt;H56,2,IF(M54=H56,1,0)))</f>
        <v>0</v>
      </c>
      <c r="L54" s="39"/>
      <c r="M54" s="10">
        <f>IF(ISBLANK($D54),0,L54/$D54)</f>
        <v>0</v>
      </c>
      <c r="N54" s="4"/>
      <c r="O54" s="2"/>
      <c r="P54" s="7">
        <f>IF(ISBLANK(Q54),0,IF(R54&gt;H58,2,IF(R54=H58,1,0)))</f>
        <v>0</v>
      </c>
      <c r="Q54" s="39"/>
      <c r="R54" s="10">
        <f>IF(ISBLANK($D54),0,Q54/$D54)</f>
        <v>0</v>
      </c>
      <c r="S54" s="41"/>
      <c r="T54" s="150"/>
      <c r="U54" s="134"/>
      <c r="V54" s="146"/>
      <c r="W54" s="140"/>
      <c r="X54" s="128"/>
      <c r="BA54" s="78"/>
      <c r="BB54" s="78"/>
      <c r="BC54" s="79"/>
    </row>
    <row r="55" spans="1:81" s="5" customFormat="1" ht="26.25" customHeight="1" thickBot="1">
      <c r="A55" s="106">
        <v>2</v>
      </c>
      <c r="B55" s="15" t="s">
        <v>209</v>
      </c>
      <c r="C55" s="18" t="s">
        <v>210</v>
      </c>
      <c r="D55" s="27">
        <v>25</v>
      </c>
      <c r="E55" s="1">
        <f>IF((F55+F56)&gt;(K53+K54),2,IF((F55+F56)&lt;(K53+K54),0,IF(I55&gt;N53,2,IF(I55&lt;N53,0,1))))</f>
        <v>1</v>
      </c>
      <c r="F55" s="6">
        <f>IF(ISBLANK(G55),0,IF(H55&gt;M53,2,IF(H55=M53,1,0)))</f>
        <v>0</v>
      </c>
      <c r="G55" s="38"/>
      <c r="H55" s="9">
        <f>IF(ISBLANK($D55),0,G55/$D55)</f>
        <v>0</v>
      </c>
      <c r="I55" s="3">
        <f>IF(($D55+$D56)=0,0,(G55+G56)/($D55+$D56))</f>
        <v>0</v>
      </c>
      <c r="J55" s="19"/>
      <c r="K55" s="20"/>
      <c r="L55" s="20"/>
      <c r="M55" s="20"/>
      <c r="N55" s="21"/>
      <c r="O55" s="1">
        <f>IF((P55+P56)&gt;(M57+M58),2,IF((P55+P56)&lt;(M57+M58),0,IF(S55&gt;N57,2,IF(S55&lt;N57,0,1))))</f>
        <v>1</v>
      </c>
      <c r="P55" s="6">
        <f>IF(ISBLANK(Q55),0,IF(R55&gt;M57,2,IF(R55=M57,1,0)))</f>
        <v>0</v>
      </c>
      <c r="Q55" s="38"/>
      <c r="R55" s="9">
        <f>IF(ISBLANK($D55),0,Q55/$D55)</f>
        <v>0</v>
      </c>
      <c r="S55" s="40">
        <f>IF(($D55+$D56)=0,0,(Q55+Q56)/($D55+$D56))</f>
        <v>0</v>
      </c>
      <c r="T55" s="149">
        <f>O55+J55+E55</f>
        <v>2</v>
      </c>
      <c r="U55" s="133">
        <f>F55+F56+P55+P56</f>
        <v>0</v>
      </c>
      <c r="V55" s="145">
        <f>(G55+G56+Q55+Q56)/(2*(D55+D56))</f>
        <v>0</v>
      </c>
      <c r="W55" s="139">
        <f t="shared" ref="W55" si="8">T55*1000+U55*100+V55*100</f>
        <v>2000</v>
      </c>
      <c r="X55" s="127">
        <f>RANK(W55,W53:W58,0)</f>
        <v>1</v>
      </c>
      <c r="BA55" s="78"/>
      <c r="BB55" s="78"/>
      <c r="BC55" s="79"/>
    </row>
    <row r="56" spans="1:81" s="5" customFormat="1" ht="26.25" customHeight="1" thickBot="1">
      <c r="A56" s="107"/>
      <c r="B56" s="13" t="s">
        <v>208</v>
      </c>
      <c r="C56" s="14" t="s">
        <v>210</v>
      </c>
      <c r="D56" s="26">
        <v>30</v>
      </c>
      <c r="E56" s="2"/>
      <c r="F56" s="7">
        <f>IF(ISBLANK(G56),0,IF(H56&gt;M54,2,IF(H56=M54,1,0)))</f>
        <v>0</v>
      </c>
      <c r="G56" s="39"/>
      <c r="H56" s="10">
        <f>IF(ISBLANK($D56),0,G56/$D56)</f>
        <v>0</v>
      </c>
      <c r="I56" s="4"/>
      <c r="J56" s="22"/>
      <c r="K56" s="23"/>
      <c r="L56" s="23"/>
      <c r="M56" s="23"/>
      <c r="N56" s="24"/>
      <c r="O56" s="2"/>
      <c r="P56" s="7">
        <f>IF(ISBLANK(Q56),0,IF(R56&gt;M58,2,IF(R56=M58,1,0)))</f>
        <v>0</v>
      </c>
      <c r="Q56" s="39"/>
      <c r="R56" s="10">
        <f>IF(ISBLANK($D56),0,Q56/$D56)</f>
        <v>0</v>
      </c>
      <c r="S56" s="41"/>
      <c r="T56" s="151"/>
      <c r="U56" s="135"/>
      <c r="V56" s="147"/>
      <c r="W56" s="140"/>
      <c r="X56" s="128"/>
      <c r="Y56" s="76"/>
      <c r="Z56" s="77"/>
      <c r="AB56" s="42"/>
      <c r="BA56" s="78"/>
      <c r="BB56" s="78"/>
      <c r="BC56" s="79"/>
    </row>
    <row r="57" spans="1:81" s="5" customFormat="1" ht="26.25" customHeight="1">
      <c r="A57" s="108">
        <v>3</v>
      </c>
      <c r="B57" s="15" t="s">
        <v>85</v>
      </c>
      <c r="C57" s="18" t="s">
        <v>9</v>
      </c>
      <c r="D57" s="27">
        <v>25</v>
      </c>
      <c r="E57" s="1">
        <f>IF((F57+F58)&gt;(P53+P54),2,IF((F57+F58)&lt;(P53+P54),0,IF(I57&gt;S53,2,IF(I57&lt;S53,0,1))))</f>
        <v>1</v>
      </c>
      <c r="F57" s="6">
        <f>IF(ISBLANK(G57),0,IF(H57&gt;R53,2,IF(H57=R53,1,0)))</f>
        <v>0</v>
      </c>
      <c r="G57" s="38"/>
      <c r="H57" s="9">
        <f>IF(ISBLANK($D57),0,G57/$D57)</f>
        <v>0</v>
      </c>
      <c r="I57" s="3">
        <f>IF(($D57+$D58)=0,0,(G57+G58)/($D57+$D58))</f>
        <v>0</v>
      </c>
      <c r="J57" s="1">
        <f>IF((K57+K58)&gt;(P55+P56),2,IF((K57+K58)&lt;(P55+P56),0,IF(N57&gt;S55,2,IF(N57&lt;S55,0,1))))</f>
        <v>1</v>
      </c>
      <c r="K57" s="6">
        <f>IF(ISBLANK(L57),0,IF(M57&gt;R55,2,IF(M57=R55,1,0)))</f>
        <v>0</v>
      </c>
      <c r="L57" s="38"/>
      <c r="M57" s="9">
        <f>IF(ISBLANK($D57),0,L57/$D57)</f>
        <v>0</v>
      </c>
      <c r="N57" s="3">
        <f>IF(($D57+$D58)=0,0,(L57+L58)/($D57+$D58))</f>
        <v>0</v>
      </c>
      <c r="O57" s="19"/>
      <c r="P57" s="20"/>
      <c r="Q57" s="20"/>
      <c r="R57" s="20"/>
      <c r="S57" s="20"/>
      <c r="T57" s="152">
        <f>O57+J57+E57</f>
        <v>2</v>
      </c>
      <c r="U57" s="136">
        <f>F57+F58+K57+K58</f>
        <v>0</v>
      </c>
      <c r="V57" s="148">
        <f>(L57+L58+G57+G58)/(2*(D57+D58))</f>
        <v>0</v>
      </c>
      <c r="W57" s="139">
        <f t="shared" ref="W57" si="9">T57*1000+U57*100+V57*100</f>
        <v>2000</v>
      </c>
      <c r="X57" s="129">
        <f>RANK(W57,W53:W58,0)</f>
        <v>1</v>
      </c>
      <c r="Y57" s="78"/>
      <c r="Z57" s="79"/>
      <c r="AB57" s="44"/>
      <c r="BA57" s="78"/>
      <c r="BB57" s="78"/>
      <c r="BC57" s="79"/>
    </row>
    <row r="58" spans="1:81" s="5" customFormat="1" ht="26.25" customHeight="1" thickBot="1">
      <c r="A58" s="107"/>
      <c r="B58" s="13" t="s">
        <v>86</v>
      </c>
      <c r="C58" s="14" t="s">
        <v>9</v>
      </c>
      <c r="D58" s="26">
        <v>40</v>
      </c>
      <c r="E58" s="2"/>
      <c r="F58" s="7">
        <f>IF(ISBLANK(G58),0,IF(H58&gt;R54,2,IF(H58=R54,1,0)))</f>
        <v>0</v>
      </c>
      <c r="G58" s="39"/>
      <c r="H58" s="10">
        <f>IF(ISBLANK($D58),0,G58/$D58)</f>
        <v>0</v>
      </c>
      <c r="I58" s="4"/>
      <c r="J58" s="2"/>
      <c r="K58" s="7">
        <f>IF(ISBLANK(L58),0,IF(M58&gt;R56,2,IF(M58=R56,1,0)))</f>
        <v>0</v>
      </c>
      <c r="L58" s="39"/>
      <c r="M58" s="10">
        <f>IF(ISBLANK($D58),0,L58/$D58)</f>
        <v>0</v>
      </c>
      <c r="N58" s="4"/>
      <c r="O58" s="22"/>
      <c r="P58" s="23"/>
      <c r="Q58" s="23"/>
      <c r="R58" s="23"/>
      <c r="S58" s="23"/>
      <c r="T58" s="151"/>
      <c r="U58" s="135"/>
      <c r="V58" s="147"/>
      <c r="W58" s="140"/>
      <c r="X58" s="130"/>
      <c r="Y58" s="78"/>
      <c r="Z58" s="79"/>
      <c r="BA58" s="78"/>
      <c r="BB58" s="78"/>
      <c r="BC58" s="79"/>
    </row>
    <row r="59" spans="1:81">
      <c r="Y59" s="80"/>
      <c r="Z59" s="81"/>
      <c r="BA59" s="80"/>
      <c r="BB59" s="80"/>
      <c r="BC59" s="81"/>
    </row>
    <row r="60" spans="1:81">
      <c r="Y60" s="80"/>
      <c r="Z60" s="81"/>
      <c r="BA60" s="80"/>
      <c r="BB60" s="80"/>
      <c r="BC60" s="81"/>
    </row>
    <row r="61" spans="1:81" ht="15.75" thickBot="1">
      <c r="Y61" s="80"/>
      <c r="Z61" s="81"/>
      <c r="BA61" s="80"/>
      <c r="BB61" s="80"/>
      <c r="BC61" s="81"/>
    </row>
    <row r="62" spans="1:81" s="5" customFormat="1" ht="24" customHeight="1">
      <c r="E62" s="97" t="s">
        <v>51</v>
      </c>
      <c r="F62" s="98"/>
      <c r="G62" s="98"/>
      <c r="H62" s="98"/>
      <c r="I62" s="98"/>
      <c r="J62" s="99" t="s">
        <v>48</v>
      </c>
      <c r="K62" s="99"/>
      <c r="L62" s="99"/>
      <c r="M62" s="99"/>
      <c r="N62" s="99"/>
      <c r="O62" s="99" t="s">
        <v>49</v>
      </c>
      <c r="P62" s="99"/>
      <c r="Q62" s="99"/>
      <c r="R62" s="99"/>
      <c r="S62" s="100"/>
      <c r="Y62" s="78"/>
      <c r="Z62" s="79"/>
      <c r="AG62" s="155" t="s">
        <v>193</v>
      </c>
      <c r="AH62" s="156"/>
      <c r="AI62" s="156"/>
      <c r="AJ62" s="156"/>
      <c r="AK62" s="156"/>
      <c r="AL62" s="156"/>
      <c r="AM62" s="156"/>
      <c r="AN62" s="156"/>
      <c r="AO62" s="156"/>
      <c r="AP62" s="156"/>
      <c r="AQ62" s="156"/>
      <c r="AR62" s="156"/>
      <c r="AS62" s="156"/>
      <c r="AT62" s="156"/>
      <c r="AU62" s="157"/>
      <c r="BA62" s="78"/>
      <c r="BB62" s="78"/>
      <c r="BC62" s="79"/>
      <c r="BJ62" s="155" t="s">
        <v>205</v>
      </c>
      <c r="BK62" s="156"/>
      <c r="BL62" s="156"/>
      <c r="BM62" s="156"/>
      <c r="BN62" s="156"/>
      <c r="BO62" s="156"/>
      <c r="BP62" s="156"/>
      <c r="BQ62" s="156"/>
      <c r="BR62" s="156"/>
      <c r="BS62" s="156"/>
      <c r="BT62" s="156"/>
      <c r="BU62" s="156"/>
      <c r="BV62" s="156"/>
      <c r="BW62" s="156"/>
      <c r="BX62" s="157"/>
    </row>
    <row r="63" spans="1:81" s="5" customFormat="1" ht="24" customHeight="1" thickBot="1">
      <c r="E63" s="101" t="s">
        <v>52</v>
      </c>
      <c r="F63" s="114"/>
      <c r="G63" s="114"/>
      <c r="H63" s="114"/>
      <c r="I63" s="114"/>
      <c r="J63" s="103" t="s">
        <v>50</v>
      </c>
      <c r="K63" s="103"/>
      <c r="L63" s="103"/>
      <c r="M63" s="103"/>
      <c r="N63" s="103"/>
      <c r="O63" s="104"/>
      <c r="P63" s="104"/>
      <c r="Q63" s="104"/>
      <c r="R63" s="104"/>
      <c r="S63" s="105"/>
      <c r="Y63" s="78"/>
      <c r="Z63" s="79"/>
      <c r="AG63" s="158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60"/>
      <c r="BA63" s="78"/>
      <c r="BB63" s="78"/>
      <c r="BC63" s="79"/>
      <c r="BJ63" s="158"/>
      <c r="BK63" s="159"/>
      <c r="BL63" s="159"/>
      <c r="BM63" s="159"/>
      <c r="BN63" s="159"/>
      <c r="BO63" s="159"/>
      <c r="BP63" s="159"/>
      <c r="BQ63" s="159"/>
      <c r="BR63" s="159"/>
      <c r="BS63" s="159"/>
      <c r="BT63" s="159"/>
      <c r="BU63" s="159"/>
      <c r="BV63" s="159"/>
      <c r="BW63" s="159"/>
      <c r="BX63" s="160"/>
    </row>
    <row r="64" spans="1:81" s="8" customFormat="1" ht="30.75" customHeight="1" thickBot="1">
      <c r="A64" s="28"/>
      <c r="B64" s="28"/>
      <c r="C64" s="29"/>
      <c r="D64" s="28"/>
      <c r="E64" s="109">
        <v>1</v>
      </c>
      <c r="F64" s="110"/>
      <c r="G64" s="111"/>
      <c r="H64" s="112"/>
      <c r="I64" s="113"/>
      <c r="J64" s="109">
        <v>2</v>
      </c>
      <c r="K64" s="110"/>
      <c r="L64" s="111"/>
      <c r="M64" s="112"/>
      <c r="N64" s="113"/>
      <c r="O64" s="109">
        <v>3</v>
      </c>
      <c r="P64" s="110"/>
      <c r="Q64" s="111"/>
      <c r="R64" s="112"/>
      <c r="S64" s="112"/>
      <c r="T64" s="153" t="s">
        <v>58</v>
      </c>
      <c r="U64" s="131" t="s">
        <v>59</v>
      </c>
      <c r="V64" s="143" t="s">
        <v>60</v>
      </c>
      <c r="W64" s="141" t="s">
        <v>61</v>
      </c>
      <c r="X64" s="125" t="s">
        <v>1</v>
      </c>
      <c r="Y64" s="82"/>
      <c r="Z64" s="83"/>
      <c r="AC64" s="28"/>
      <c r="AD64" s="28"/>
      <c r="AE64" s="29"/>
      <c r="AF64" s="28"/>
      <c r="AG64" s="109">
        <v>1</v>
      </c>
      <c r="AH64" s="110"/>
      <c r="AI64" s="111"/>
      <c r="AJ64" s="112"/>
      <c r="AK64" s="113"/>
      <c r="AL64" s="109">
        <v>2</v>
      </c>
      <c r="AM64" s="110"/>
      <c r="AN64" s="111"/>
      <c r="AO64" s="112"/>
      <c r="AP64" s="113"/>
      <c r="AQ64" s="109">
        <v>3</v>
      </c>
      <c r="AR64" s="110"/>
      <c r="AS64" s="111"/>
      <c r="AT64" s="112"/>
      <c r="AU64" s="112"/>
      <c r="AV64" s="153" t="s">
        <v>58</v>
      </c>
      <c r="AW64" s="131" t="s">
        <v>59</v>
      </c>
      <c r="AX64" s="143" t="s">
        <v>60</v>
      </c>
      <c r="AY64" s="141" t="s">
        <v>61</v>
      </c>
      <c r="AZ64" s="125" t="s">
        <v>1</v>
      </c>
      <c r="BA64" s="82"/>
      <c r="BB64" s="82"/>
      <c r="BC64" s="83"/>
      <c r="BF64" s="28"/>
      <c r="BG64" s="28"/>
      <c r="BH64" s="29"/>
      <c r="BI64" s="28"/>
      <c r="BJ64" s="109">
        <v>1</v>
      </c>
      <c r="BK64" s="110"/>
      <c r="BL64" s="111"/>
      <c r="BM64" s="112"/>
      <c r="BN64" s="113"/>
      <c r="BO64" s="109">
        <v>2</v>
      </c>
      <c r="BP64" s="110"/>
      <c r="BQ64" s="111"/>
      <c r="BR64" s="112"/>
      <c r="BS64" s="113"/>
      <c r="BT64" s="109">
        <v>3</v>
      </c>
      <c r="BU64" s="110"/>
      <c r="BV64" s="111"/>
      <c r="BW64" s="112"/>
      <c r="BX64" s="112"/>
      <c r="BY64" s="153" t="s">
        <v>58</v>
      </c>
      <c r="BZ64" s="131" t="s">
        <v>59</v>
      </c>
      <c r="CA64" s="143" t="s">
        <v>60</v>
      </c>
      <c r="CB64" s="141" t="s">
        <v>61</v>
      </c>
      <c r="CC64" s="125" t="s">
        <v>1</v>
      </c>
    </row>
    <row r="65" spans="1:81" ht="39" customHeight="1" thickBot="1">
      <c r="A65" s="30"/>
      <c r="B65" s="31" t="s">
        <v>191</v>
      </c>
      <c r="C65" s="32" t="s">
        <v>0</v>
      </c>
      <c r="D65" s="33" t="s">
        <v>2</v>
      </c>
      <c r="E65" s="34" t="s">
        <v>58</v>
      </c>
      <c r="F65" s="34" t="s">
        <v>4</v>
      </c>
      <c r="G65" s="35" t="s">
        <v>5</v>
      </c>
      <c r="H65" s="36" t="s">
        <v>6</v>
      </c>
      <c r="I65" s="37" t="s">
        <v>7</v>
      </c>
      <c r="J65" s="34" t="s">
        <v>58</v>
      </c>
      <c r="K65" s="34" t="s">
        <v>4</v>
      </c>
      <c r="L65" s="35" t="s">
        <v>5</v>
      </c>
      <c r="M65" s="36" t="s">
        <v>6</v>
      </c>
      <c r="N65" s="37" t="s">
        <v>7</v>
      </c>
      <c r="O65" s="34" t="s">
        <v>58</v>
      </c>
      <c r="P65" s="34" t="s">
        <v>4</v>
      </c>
      <c r="Q65" s="35" t="s">
        <v>5</v>
      </c>
      <c r="R65" s="36" t="s">
        <v>6</v>
      </c>
      <c r="S65" s="36" t="s">
        <v>7</v>
      </c>
      <c r="T65" s="154"/>
      <c r="U65" s="132"/>
      <c r="V65" s="144"/>
      <c r="W65" s="142"/>
      <c r="X65" s="126"/>
      <c r="Y65" s="80"/>
      <c r="Z65" s="81"/>
      <c r="AC65" s="30"/>
      <c r="AD65" s="31" t="s">
        <v>191</v>
      </c>
      <c r="AE65" s="32" t="s">
        <v>0</v>
      </c>
      <c r="AF65" s="33" t="s">
        <v>2</v>
      </c>
      <c r="AG65" s="34" t="s">
        <v>3</v>
      </c>
      <c r="AH65" s="34" t="s">
        <v>4</v>
      </c>
      <c r="AI65" s="35" t="s">
        <v>5</v>
      </c>
      <c r="AJ65" s="36" t="s">
        <v>6</v>
      </c>
      <c r="AK65" s="37" t="s">
        <v>7</v>
      </c>
      <c r="AL65" s="34" t="s">
        <v>3</v>
      </c>
      <c r="AM65" s="34" t="s">
        <v>4</v>
      </c>
      <c r="AN65" s="35" t="s">
        <v>5</v>
      </c>
      <c r="AO65" s="36" t="s">
        <v>6</v>
      </c>
      <c r="AP65" s="37" t="s">
        <v>7</v>
      </c>
      <c r="AQ65" s="34" t="s">
        <v>3</v>
      </c>
      <c r="AR65" s="34" t="s">
        <v>4</v>
      </c>
      <c r="AS65" s="35" t="s">
        <v>5</v>
      </c>
      <c r="AT65" s="36" t="s">
        <v>6</v>
      </c>
      <c r="AU65" s="37" t="s">
        <v>7</v>
      </c>
      <c r="AV65" s="154"/>
      <c r="AW65" s="132"/>
      <c r="AX65" s="144"/>
      <c r="AY65" s="142"/>
      <c r="AZ65" s="126"/>
      <c r="BA65" s="80"/>
      <c r="BB65" s="80"/>
      <c r="BC65" s="81"/>
      <c r="BF65" s="30"/>
      <c r="BG65" s="31" t="s">
        <v>191</v>
      </c>
      <c r="BH65" s="32" t="s">
        <v>0</v>
      </c>
      <c r="BI65" s="33" t="s">
        <v>2</v>
      </c>
      <c r="BJ65" s="34" t="s">
        <v>3</v>
      </c>
      <c r="BK65" s="34" t="s">
        <v>4</v>
      </c>
      <c r="BL65" s="35" t="s">
        <v>5</v>
      </c>
      <c r="BM65" s="36" t="s">
        <v>6</v>
      </c>
      <c r="BN65" s="37" t="s">
        <v>7</v>
      </c>
      <c r="BO65" s="34" t="s">
        <v>3</v>
      </c>
      <c r="BP65" s="34" t="s">
        <v>4</v>
      </c>
      <c r="BQ65" s="35" t="s">
        <v>5</v>
      </c>
      <c r="BR65" s="36" t="s">
        <v>6</v>
      </c>
      <c r="BS65" s="37" t="s">
        <v>7</v>
      </c>
      <c r="BT65" s="34" t="s">
        <v>3</v>
      </c>
      <c r="BU65" s="34" t="s">
        <v>4</v>
      </c>
      <c r="BV65" s="35" t="s">
        <v>5</v>
      </c>
      <c r="BW65" s="36" t="s">
        <v>6</v>
      </c>
      <c r="BX65" s="37" t="s">
        <v>7</v>
      </c>
      <c r="BY65" s="154"/>
      <c r="BZ65" s="132"/>
      <c r="CA65" s="144"/>
      <c r="CB65" s="142"/>
      <c r="CC65" s="126"/>
    </row>
    <row r="66" spans="1:81" s="5" customFormat="1" ht="26.25" customHeight="1">
      <c r="A66" s="106">
        <v>1</v>
      </c>
      <c r="B66" s="11" t="s">
        <v>87</v>
      </c>
      <c r="C66" s="12" t="s">
        <v>34</v>
      </c>
      <c r="D66" s="25">
        <v>15</v>
      </c>
      <c r="E66" s="119"/>
      <c r="F66" s="120"/>
      <c r="G66" s="120"/>
      <c r="H66" s="120"/>
      <c r="I66" s="123"/>
      <c r="J66" s="115">
        <f>IF((K66+K67)&gt;(F68+F69),2,IF((K66+K67)&lt;(F68+F69),,IF(N66&gt;I68,2,IF(N66&lt;I68,,1))))</f>
        <v>1</v>
      </c>
      <c r="K66" s="6">
        <f>IF(ISBLANK(L66),0,IF(M66&gt;H68,2,IF(M66=H68,1,0)))</f>
        <v>0</v>
      </c>
      <c r="L66" s="38"/>
      <c r="M66" s="9">
        <f>IF(ISBLANK($D66),0,L66/$D66)</f>
        <v>0</v>
      </c>
      <c r="N66" s="117">
        <f>IF(($D66+$D67)=0,0,(L66+L67)/($D66+$D67))</f>
        <v>0</v>
      </c>
      <c r="O66" s="115">
        <f>IF((P66+P67)&gt;(F70+F71),2,IF((P66+P67)&lt;(F70+F71),0,IF(S66&gt;I70,2,IF(S66&lt;I70,0,1))))</f>
        <v>1</v>
      </c>
      <c r="P66" s="6">
        <f>IF(ISBLANK(Q66),0,IF(R66&gt;H70,2,IF(R66=H70,1,0)))</f>
        <v>0</v>
      </c>
      <c r="Q66" s="38"/>
      <c r="R66" s="9">
        <f>IF(ISBLANK($D66),0,Q66/$D66)</f>
        <v>0</v>
      </c>
      <c r="S66" s="137">
        <f>IF(($D66+$D67)=0,0,(Q66+Q67)/($D66+$D67))</f>
        <v>0</v>
      </c>
      <c r="T66" s="149">
        <f>O66+J66+E66</f>
        <v>2</v>
      </c>
      <c r="U66" s="133">
        <f>K66+K67+P66+P67</f>
        <v>0</v>
      </c>
      <c r="V66" s="145">
        <f>(L66+L67+Q66+Q67)/(2*(D66+D67))</f>
        <v>0</v>
      </c>
      <c r="W66" s="139">
        <f>T66*1000+U66*100+V66*100</f>
        <v>2000</v>
      </c>
      <c r="X66" s="127">
        <f>RANK(W66,W66:W71,0)</f>
        <v>1</v>
      </c>
      <c r="Y66" s="78"/>
      <c r="Z66" s="79"/>
      <c r="AC66" s="106">
        <v>1</v>
      </c>
      <c r="AD66" s="65"/>
      <c r="AE66" s="66"/>
      <c r="AF66" s="67"/>
      <c r="AG66" s="119"/>
      <c r="AH66" s="120"/>
      <c r="AI66" s="120"/>
      <c r="AJ66" s="120"/>
      <c r="AK66" s="123"/>
      <c r="AL66" s="115">
        <f>IF((AM66+AM67)&gt;(AH68+AH69),2,IF((AM66+AM67)&lt;(AH68+AH69),,IF(AP66&gt;AK68,2,IF(AP66&lt;AK68,,1))))</f>
        <v>1</v>
      </c>
      <c r="AM66" s="6">
        <f>IF(ISBLANK(AN66),0,IF(AO66&gt;AJ68,2,IF(AO66=AJ68,1,0)))</f>
        <v>0</v>
      </c>
      <c r="AN66" s="38"/>
      <c r="AO66" s="9">
        <f>IF(ISBLANK($D53),0,AN66/$D53)</f>
        <v>0</v>
      </c>
      <c r="AP66" s="117">
        <f>IF(($D53+$D54)=0,0,(AN66+AN67)/($D53+$D54))</f>
        <v>0</v>
      </c>
      <c r="AQ66" s="115">
        <f>IF((AR66+AR67)&gt;(AH70+AH71),2,IF((AR66+AR67)&lt;(AH70+AH71),0,IF(AU66&gt;AK70,2,IF(AU66&lt;AK70,0,1))))</f>
        <v>1</v>
      </c>
      <c r="AR66" s="6">
        <f>IF(ISBLANK(AS66),0,IF(AT66&gt;AJ70,2,IF(AT66=AJ70,1,0)))</f>
        <v>0</v>
      </c>
      <c r="AS66" s="38"/>
      <c r="AT66" s="9">
        <f>IF(ISBLANK($D53),0,AS66/$D53)</f>
        <v>0</v>
      </c>
      <c r="AU66" s="137">
        <f>IF(($D53+$D54)=0,0,(AS66+AS67)/($D53+$D54))</f>
        <v>0</v>
      </c>
      <c r="AV66" s="149">
        <f>AQ66+AL66+AG66</f>
        <v>2</v>
      </c>
      <c r="AW66" s="133">
        <f>AM66+AM67+AR66+AR67</f>
        <v>0</v>
      </c>
      <c r="AX66" s="145" t="e">
        <f>(AN66+AN67+AS66+AS67)/(2*(AF66+AF67))</f>
        <v>#DIV/0!</v>
      </c>
      <c r="AY66" s="139" t="e">
        <f>AV66*1000+AW66*100+AX66*100</f>
        <v>#DIV/0!</v>
      </c>
      <c r="AZ66" s="127" t="e">
        <f>RANK(AY66,AY66:AY71,0)</f>
        <v>#DIV/0!</v>
      </c>
      <c r="BA66" s="78"/>
      <c r="BB66" s="78"/>
      <c r="BC66" s="79"/>
      <c r="BF66" s="106">
        <v>1</v>
      </c>
      <c r="BG66" s="65"/>
      <c r="BH66" s="66"/>
      <c r="BI66" s="67"/>
      <c r="BJ66" s="119"/>
      <c r="BK66" s="120"/>
      <c r="BL66" s="120"/>
      <c r="BM66" s="120"/>
      <c r="BN66" s="123"/>
      <c r="BO66" s="115">
        <f>IF((BP66+BP67)&gt;(BK68+BK69),2,IF((BP66+BP67)&lt;(BK68+BK69),,IF(BS66&gt;BN68,2,IF(BS66&lt;BN68,,1))))</f>
        <v>1</v>
      </c>
      <c r="BP66" s="6">
        <f>IF(ISBLANK(BQ66),0,IF(BR66&gt;BM68,2,IF(BR66=BM68,1,0)))</f>
        <v>0</v>
      </c>
      <c r="BQ66" s="38"/>
      <c r="BR66" s="9">
        <f>IF(ISBLANK($D53),0,BQ66/$D53)</f>
        <v>0</v>
      </c>
      <c r="BS66" s="117">
        <f>IF(($D53+$D54)=0,0,(BQ66+BQ67)/($D53+$D54))</f>
        <v>0</v>
      </c>
      <c r="BT66" s="115">
        <f>IF((BU66+BU67)&gt;(BK70+BK71),2,IF((BU66+BU67)&lt;(BK70+BK71),0,IF(BX66&gt;BN70,2,IF(BX66&lt;BN70,0,1))))</f>
        <v>1</v>
      </c>
      <c r="BU66" s="6">
        <f>IF(ISBLANK(BV66),0,IF(BW66&gt;BM70,2,IF(BW66=BM70,1,0)))</f>
        <v>0</v>
      </c>
      <c r="BV66" s="38"/>
      <c r="BW66" s="9">
        <f>IF(ISBLANK($D53),0,BV66/$D53)</f>
        <v>0</v>
      </c>
      <c r="BX66" s="137">
        <f>IF(($D53+$D54)=0,0,(BV66+BV67)/($D53+$D54))</f>
        <v>0</v>
      </c>
      <c r="BY66" s="149">
        <f>BT66+BO66+BJ66</f>
        <v>2</v>
      </c>
      <c r="BZ66" s="133">
        <f>BP66+BP67+BU66+BU67</f>
        <v>0</v>
      </c>
      <c r="CA66" s="145" t="e">
        <f>(BQ66+BQ67+BV66+BV67)/(2*(BI66+BI67))</f>
        <v>#DIV/0!</v>
      </c>
      <c r="CB66" s="139" t="e">
        <f>BY66*1000+BZ66*100+CA66*100</f>
        <v>#DIV/0!</v>
      </c>
      <c r="CC66" s="127" t="e">
        <f>RANK(CB66,CB66:CB71,0)</f>
        <v>#DIV/0!</v>
      </c>
    </row>
    <row r="67" spans="1:81" s="5" customFormat="1" ht="26.25" customHeight="1" thickBot="1">
      <c r="A67" s="107"/>
      <c r="B67" s="13" t="s">
        <v>88</v>
      </c>
      <c r="C67" s="14" t="s">
        <v>34</v>
      </c>
      <c r="D67" s="26">
        <v>30</v>
      </c>
      <c r="E67" s="121"/>
      <c r="F67" s="122"/>
      <c r="G67" s="122"/>
      <c r="H67" s="122"/>
      <c r="I67" s="124"/>
      <c r="J67" s="116"/>
      <c r="K67" s="7">
        <f>IF(ISBLANK(L67),,IF(M67&gt;H69,2,IF(M67=H69,1,0)))</f>
        <v>0</v>
      </c>
      <c r="L67" s="39"/>
      <c r="M67" s="10">
        <f>IF(ISBLANK($D67),0,L67/$D67)</f>
        <v>0</v>
      </c>
      <c r="N67" s="118"/>
      <c r="O67" s="116"/>
      <c r="P67" s="7">
        <f>IF(ISBLANK(Q67),0,IF(R67&gt;H71,2,IF(R67=H71,1,0)))</f>
        <v>0</v>
      </c>
      <c r="Q67" s="39"/>
      <c r="R67" s="10">
        <f>IF(ISBLANK($D67),0,Q67/$D67)</f>
        <v>0</v>
      </c>
      <c r="S67" s="138"/>
      <c r="T67" s="150"/>
      <c r="U67" s="134"/>
      <c r="V67" s="146"/>
      <c r="W67" s="140"/>
      <c r="X67" s="128"/>
      <c r="Y67" s="78"/>
      <c r="Z67" s="79"/>
      <c r="AC67" s="107"/>
      <c r="AD67" s="68"/>
      <c r="AE67" s="69"/>
      <c r="AF67" s="70"/>
      <c r="AG67" s="121"/>
      <c r="AH67" s="122"/>
      <c r="AI67" s="122"/>
      <c r="AJ67" s="122"/>
      <c r="AK67" s="124"/>
      <c r="AL67" s="116"/>
      <c r="AM67" s="7">
        <f>IF(ISBLANK(AN67),,IF(AO67&gt;AJ69,2,IF(AO67=AJ69,1,0)))</f>
        <v>0</v>
      </c>
      <c r="AN67" s="39"/>
      <c r="AO67" s="10">
        <f>IF(ISBLANK($D54),0,AN67/$D54)</f>
        <v>0</v>
      </c>
      <c r="AP67" s="118"/>
      <c r="AQ67" s="116"/>
      <c r="AR67" s="7">
        <f>IF(ISBLANK(AS67),0,IF(AT67&gt;AJ71,2,IF(AT67=AJ71,1,0)))</f>
        <v>0</v>
      </c>
      <c r="AS67" s="39"/>
      <c r="AT67" s="10">
        <f>IF(ISBLANK($D54),0,AS67/$D54)</f>
        <v>0</v>
      </c>
      <c r="AU67" s="138"/>
      <c r="AV67" s="150"/>
      <c r="AW67" s="134"/>
      <c r="AX67" s="146"/>
      <c r="AY67" s="140"/>
      <c r="AZ67" s="128"/>
      <c r="BA67" s="78"/>
      <c r="BB67" s="78"/>
      <c r="BC67" s="79"/>
      <c r="BF67" s="107"/>
      <c r="BG67" s="68"/>
      <c r="BH67" s="69"/>
      <c r="BI67" s="70"/>
      <c r="BJ67" s="121"/>
      <c r="BK67" s="122"/>
      <c r="BL67" s="122"/>
      <c r="BM67" s="122"/>
      <c r="BN67" s="124"/>
      <c r="BO67" s="116"/>
      <c r="BP67" s="7">
        <f>IF(ISBLANK(BQ67),,IF(BR67&gt;BM69,2,IF(BR67=BM69,1,0)))</f>
        <v>0</v>
      </c>
      <c r="BQ67" s="39"/>
      <c r="BR67" s="10">
        <f>IF(ISBLANK($D54),0,BQ67/$D54)</f>
        <v>0</v>
      </c>
      <c r="BS67" s="118"/>
      <c r="BT67" s="116"/>
      <c r="BU67" s="7">
        <f>IF(ISBLANK(BV67),0,IF(BW67&gt;BM71,2,IF(BW67=BM71,1,0)))</f>
        <v>0</v>
      </c>
      <c r="BV67" s="39"/>
      <c r="BW67" s="10">
        <f>IF(ISBLANK($D54),0,BV67/$D54)</f>
        <v>0</v>
      </c>
      <c r="BX67" s="138"/>
      <c r="BY67" s="150"/>
      <c r="BZ67" s="134"/>
      <c r="CA67" s="146"/>
      <c r="CB67" s="140"/>
      <c r="CC67" s="128"/>
    </row>
    <row r="68" spans="1:81" s="5" customFormat="1" ht="26.25" customHeight="1" thickBot="1">
      <c r="A68" s="106">
        <v>2</v>
      </c>
      <c r="B68" s="15" t="s">
        <v>89</v>
      </c>
      <c r="C68" s="16" t="s">
        <v>74</v>
      </c>
      <c r="D68" s="27">
        <v>15</v>
      </c>
      <c r="E68" s="115">
        <f>IF((F68+F69)&gt;(K66+K67),2,IF((F68+F69)&lt;(K66+K67),0,IF(I68&gt;N66,2,IF(I68&lt;N66,0,1))))</f>
        <v>1</v>
      </c>
      <c r="F68" s="6">
        <f>IF(ISBLANK(G68),0,IF(H68&gt;M66,2,IF(H68=M66,1,0)))</f>
        <v>0</v>
      </c>
      <c r="G68" s="38"/>
      <c r="H68" s="9">
        <f>IF(ISBLANK($D68),0,G68/$D68)</f>
        <v>0</v>
      </c>
      <c r="I68" s="117">
        <f>IF(($D68+$D69)=0,0,(G68+G69)/($D68+$D69))</f>
        <v>0</v>
      </c>
      <c r="J68" s="119"/>
      <c r="K68" s="120"/>
      <c r="L68" s="120"/>
      <c r="M68" s="120"/>
      <c r="N68" s="123"/>
      <c r="O68" s="115">
        <f>IF((P68+P69)&gt;(M70+M71),2,IF((P68+P69)&lt;(M70+M71),0,IF(S68&gt;N70,2,IF(S68&lt;N70,0,1))))</f>
        <v>1</v>
      </c>
      <c r="P68" s="6">
        <f>IF(ISBLANK(Q68),0,IF(R68&gt;M70,2,IF(R68=M70,1,0)))</f>
        <v>0</v>
      </c>
      <c r="Q68" s="38"/>
      <c r="R68" s="9">
        <f>IF(ISBLANK($D68),0,Q68/$D68)</f>
        <v>0</v>
      </c>
      <c r="S68" s="137">
        <f>IF(($D68+$D69)=0,0,(Q68+Q69)/($D68+$D69))</f>
        <v>0</v>
      </c>
      <c r="T68" s="149">
        <f>O68+J68+E68</f>
        <v>2</v>
      </c>
      <c r="U68" s="133">
        <f>F68+F69+P68+P69</f>
        <v>0</v>
      </c>
      <c r="V68" s="145">
        <f>(G68+G69+Q68+Q69)/(2*(D68+D69))</f>
        <v>0</v>
      </c>
      <c r="W68" s="139">
        <f t="shared" ref="W68" si="10">T68*1000+U68*100+V68*100</f>
        <v>2000</v>
      </c>
      <c r="X68" s="127">
        <f>RANK(W68,W66:W71,0)</f>
        <v>1</v>
      </c>
      <c r="Y68" s="86"/>
      <c r="Z68" s="85"/>
      <c r="AA68" s="86"/>
      <c r="AB68" s="85"/>
      <c r="AC68" s="106">
        <v>2</v>
      </c>
      <c r="AD68" s="71"/>
      <c r="AE68" s="72"/>
      <c r="AF68" s="73"/>
      <c r="AG68" s="115">
        <f>IF((AH68+AH69)&gt;(AM66+AM67),2,IF((AH68+AH69)&lt;(AM66+AM67),0,IF(AK68&gt;AP66,2,IF(AK68&lt;AP66,0,1))))</f>
        <v>1</v>
      </c>
      <c r="AH68" s="6">
        <f>IF(ISBLANK(AI68),0,IF(AJ68&gt;AO66,2,IF(AJ68=AO66,1,0)))</f>
        <v>0</v>
      </c>
      <c r="AI68" s="38"/>
      <c r="AJ68" s="9">
        <f>IF(ISBLANK($D55),0,AI68/$D55)</f>
        <v>0</v>
      </c>
      <c r="AK68" s="117">
        <f>IF(($D55+$D56)=0,0,(AI68+AI69)/($D55+$D56))</f>
        <v>0</v>
      </c>
      <c r="AL68" s="119"/>
      <c r="AM68" s="120"/>
      <c r="AN68" s="120"/>
      <c r="AO68" s="120"/>
      <c r="AP68" s="123"/>
      <c r="AQ68" s="115">
        <f>IF((AR68+AR69)&gt;(AO70+AO71),2,IF((AR68+AR69)&lt;(AO70+AO71),0,IF(AU68&gt;AP70,2,IF(AU68&lt;AP70,0,1))))</f>
        <v>1</v>
      </c>
      <c r="AR68" s="6">
        <f>IF(ISBLANK(AS68),0,IF(AT68&gt;AO70,2,IF(AT68=AO70,1,0)))</f>
        <v>0</v>
      </c>
      <c r="AS68" s="38"/>
      <c r="AT68" s="9">
        <f>IF(ISBLANK($D55),0,AS68/$D55)</f>
        <v>0</v>
      </c>
      <c r="AU68" s="137">
        <f>IF(($D55+$D56)=0,0,(AS68+AS69)/($D55+$D56))</f>
        <v>0</v>
      </c>
      <c r="AV68" s="149">
        <f>AQ68+AL68+AG68</f>
        <v>2</v>
      </c>
      <c r="AW68" s="133">
        <f>AH68+AH69+AR68+AR69</f>
        <v>0</v>
      </c>
      <c r="AX68" s="145" t="e">
        <f>(AI68+AI69+AS68+AS69)/(2*(AF68+AF69))</f>
        <v>#DIV/0!</v>
      </c>
      <c r="AY68" s="139" t="e">
        <f t="shared" ref="AY68" si="11">AV68*1000+AW68*100+AX68*100</f>
        <v>#DIV/0!</v>
      </c>
      <c r="AZ68" s="127" t="e">
        <f>RANK(AY68,AY66:AY71,0)</f>
        <v>#DIV/0!</v>
      </c>
      <c r="BA68" s="86"/>
      <c r="BB68" s="84"/>
      <c r="BC68" s="85"/>
      <c r="BD68" s="84"/>
      <c r="BE68" s="85"/>
      <c r="BF68" s="106">
        <v>2</v>
      </c>
      <c r="BG68" s="71"/>
      <c r="BH68" s="72"/>
      <c r="BI68" s="73"/>
      <c r="BJ68" s="115">
        <f>IF((BK68+BK69)&gt;(BP66+BP67),2,IF((BK68+BK69)&lt;(BP66+BP67),0,IF(BN68&gt;BS66,2,IF(BN68&lt;BS66,0,1))))</f>
        <v>1</v>
      </c>
      <c r="BK68" s="6">
        <f>IF(ISBLANK(BL68),0,IF(BM68&gt;BR66,2,IF(BM68=BR66,1,0)))</f>
        <v>0</v>
      </c>
      <c r="BL68" s="38"/>
      <c r="BM68" s="9">
        <f>IF(ISBLANK($D55),0,BL68/$D55)</f>
        <v>0</v>
      </c>
      <c r="BN68" s="117">
        <f>IF(($D55+$D56)=0,0,(BL68+BL69)/($D55+$D56))</f>
        <v>0</v>
      </c>
      <c r="BO68" s="119"/>
      <c r="BP68" s="120"/>
      <c r="BQ68" s="120"/>
      <c r="BR68" s="120"/>
      <c r="BS68" s="123"/>
      <c r="BT68" s="115">
        <f>IF((BU68+BU69)&gt;(BR70+BR71),2,IF((BU68+BU69)&lt;(BR70+BR71),0,IF(BX68&gt;BS70,2,IF(BX68&lt;BS70,0,1))))</f>
        <v>1</v>
      </c>
      <c r="BU68" s="6">
        <f>IF(ISBLANK(BV68),0,IF(BW68&gt;BR70,2,IF(BW68=BR70,1,0)))</f>
        <v>0</v>
      </c>
      <c r="BV68" s="38"/>
      <c r="BW68" s="9">
        <f>IF(ISBLANK($D55),0,BV68/$D55)</f>
        <v>0</v>
      </c>
      <c r="BX68" s="137">
        <f>IF(($D55+$D56)=0,0,(BV68+BV69)/($D55+$D56))</f>
        <v>0</v>
      </c>
      <c r="BY68" s="149">
        <f>BT68+BO68+BJ68</f>
        <v>2</v>
      </c>
      <c r="BZ68" s="133">
        <f>BK68+BK69+BU68+BU69</f>
        <v>0</v>
      </c>
      <c r="CA68" s="145" t="e">
        <f>(BL68+BL69+BV68+BV69)/(2*(BI68+BI69))</f>
        <v>#DIV/0!</v>
      </c>
      <c r="CB68" s="139" t="e">
        <f t="shared" ref="CB68" si="12">BY68*1000+BZ68*100+CA68*100</f>
        <v>#DIV/0!</v>
      </c>
      <c r="CC68" s="127" t="e">
        <f>RANK(CB68,CB66:CB71,0)</f>
        <v>#DIV/0!</v>
      </c>
    </row>
    <row r="69" spans="1:81" s="5" customFormat="1" ht="26.25" customHeight="1" thickBot="1">
      <c r="A69" s="107"/>
      <c r="B69" s="13" t="s">
        <v>90</v>
      </c>
      <c r="C69" s="17" t="s">
        <v>74</v>
      </c>
      <c r="D69" s="26">
        <v>15</v>
      </c>
      <c r="E69" s="116"/>
      <c r="F69" s="7">
        <f>IF(ISBLANK(G69),0,IF(H69&gt;M67,2,IF(H69=M67,1,0)))</f>
        <v>0</v>
      </c>
      <c r="G69" s="39"/>
      <c r="H69" s="10">
        <f>IF(ISBLANK($D69),0,G69/$D69)</f>
        <v>0</v>
      </c>
      <c r="I69" s="118"/>
      <c r="J69" s="121"/>
      <c r="K69" s="122"/>
      <c r="L69" s="122"/>
      <c r="M69" s="122"/>
      <c r="N69" s="124"/>
      <c r="O69" s="116"/>
      <c r="P69" s="7">
        <f>IF(ISBLANK(Q69),0,IF(R69&gt;M71,2,IF(R69=M71,1,0)))</f>
        <v>0</v>
      </c>
      <c r="Q69" s="39"/>
      <c r="R69" s="10">
        <f>IF(ISBLANK($D69),0,Q69/$D69)</f>
        <v>0</v>
      </c>
      <c r="S69" s="138"/>
      <c r="T69" s="151"/>
      <c r="U69" s="135"/>
      <c r="V69" s="147"/>
      <c r="W69" s="140"/>
      <c r="X69" s="128"/>
      <c r="Y69" s="78"/>
      <c r="Z69" s="79"/>
      <c r="AC69" s="107"/>
      <c r="AD69" s="68"/>
      <c r="AE69" s="74"/>
      <c r="AF69" s="70"/>
      <c r="AG69" s="116"/>
      <c r="AH69" s="7">
        <f>IF(ISBLANK(AI69),0,IF(AJ69&gt;AO67,2,IF(AJ69=AO67,1,0)))</f>
        <v>0</v>
      </c>
      <c r="AI69" s="39"/>
      <c r="AJ69" s="10">
        <f>IF(ISBLANK($D56),0,AI69/$D56)</f>
        <v>0</v>
      </c>
      <c r="AK69" s="118"/>
      <c r="AL69" s="121"/>
      <c r="AM69" s="122"/>
      <c r="AN69" s="122"/>
      <c r="AO69" s="122"/>
      <c r="AP69" s="124"/>
      <c r="AQ69" s="116"/>
      <c r="AR69" s="7">
        <f>IF(ISBLANK(AS69),0,IF(AT69&gt;AO71,2,IF(AT69=AO71,1,0)))</f>
        <v>0</v>
      </c>
      <c r="AS69" s="39"/>
      <c r="AT69" s="10">
        <f>IF(ISBLANK($D56),0,AS69/$D56)</f>
        <v>0</v>
      </c>
      <c r="AU69" s="138"/>
      <c r="AV69" s="151"/>
      <c r="AW69" s="135"/>
      <c r="AX69" s="147"/>
      <c r="AY69" s="140"/>
      <c r="AZ69" s="128"/>
      <c r="BA69" s="78"/>
      <c r="BB69" s="78"/>
      <c r="BC69" s="79"/>
      <c r="BF69" s="107"/>
      <c r="BG69" s="68"/>
      <c r="BH69" s="74"/>
      <c r="BI69" s="70"/>
      <c r="BJ69" s="116"/>
      <c r="BK69" s="7">
        <f>IF(ISBLANK(BL69),0,IF(BM69&gt;BR67,2,IF(BM69=BR67,1,0)))</f>
        <v>0</v>
      </c>
      <c r="BL69" s="39"/>
      <c r="BM69" s="10">
        <f>IF(ISBLANK($D56),0,BL69/$D56)</f>
        <v>0</v>
      </c>
      <c r="BN69" s="118"/>
      <c r="BO69" s="121"/>
      <c r="BP69" s="122"/>
      <c r="BQ69" s="122"/>
      <c r="BR69" s="122"/>
      <c r="BS69" s="124"/>
      <c r="BT69" s="116"/>
      <c r="BU69" s="7">
        <f>IF(ISBLANK(BV69),0,IF(BW69&gt;BR71,2,IF(BW69=BR71,1,0)))</f>
        <v>0</v>
      </c>
      <c r="BV69" s="39"/>
      <c r="BW69" s="10">
        <f>IF(ISBLANK($D56),0,BV69/$D56)</f>
        <v>0</v>
      </c>
      <c r="BX69" s="138"/>
      <c r="BY69" s="151"/>
      <c r="BZ69" s="135"/>
      <c r="CA69" s="147"/>
      <c r="CB69" s="140"/>
      <c r="CC69" s="128"/>
    </row>
    <row r="70" spans="1:81" s="5" customFormat="1" ht="26.25" customHeight="1">
      <c r="A70" s="108">
        <v>3</v>
      </c>
      <c r="B70" s="15" t="s">
        <v>91</v>
      </c>
      <c r="C70" s="18" t="s">
        <v>9</v>
      </c>
      <c r="D70" s="27">
        <v>30</v>
      </c>
      <c r="E70" s="115">
        <f>IF((F70+F71)&gt;(P66+P67),2,IF((F70+F71)&lt;(P66+P67),0,IF(I70&gt;S66,2,IF(I70&lt;S66,0,1))))</f>
        <v>1</v>
      </c>
      <c r="F70" s="6">
        <f>IF(ISBLANK(G70),0,IF(H70&gt;R66,2,IF(H70=R66,1,0)))</f>
        <v>0</v>
      </c>
      <c r="G70" s="38"/>
      <c r="H70" s="9">
        <f>IF(ISBLANK($D70),0,G70/$D70)</f>
        <v>0</v>
      </c>
      <c r="I70" s="117">
        <f>IF(($D70+$D71)=0,0,(G70+G71)/($D70+$D71))</f>
        <v>0</v>
      </c>
      <c r="J70" s="115">
        <f>IF((K70+K71)&gt;(P68+P69),2,IF((K70+K71)&lt;(P68+P69),0,IF(N70&gt;S68,2,IF(N70&lt;S68,0,1))))</f>
        <v>1</v>
      </c>
      <c r="K70" s="6">
        <f>IF(ISBLANK(L70),0,IF(M70&gt;R68,2,IF(M70=R68,1,0)))</f>
        <v>0</v>
      </c>
      <c r="L70" s="38"/>
      <c r="M70" s="9">
        <f>IF(ISBLANK($D70),0,L70/$D70)</f>
        <v>0</v>
      </c>
      <c r="N70" s="117">
        <f>IF(($D70+$D71)=0,0,(L70+L71)/($D70+$D71))</f>
        <v>0</v>
      </c>
      <c r="O70" s="119"/>
      <c r="P70" s="120"/>
      <c r="Q70" s="120"/>
      <c r="R70" s="120"/>
      <c r="S70" s="120"/>
      <c r="T70" s="152">
        <f>O70+J70+E70</f>
        <v>2</v>
      </c>
      <c r="U70" s="136">
        <f>F70+F71+K70+K71</f>
        <v>0</v>
      </c>
      <c r="V70" s="148">
        <f>(L70+L71+G70+G71)/(2*(D70+D71))</f>
        <v>0</v>
      </c>
      <c r="W70" s="139">
        <f t="shared" ref="W70" si="13">T70*1000+U70*100+V70*100</f>
        <v>2000</v>
      </c>
      <c r="X70" s="129">
        <f>RANK(W70,W66:W71,0)</f>
        <v>1</v>
      </c>
      <c r="Y70" s="78"/>
      <c r="Z70" s="79"/>
      <c r="AC70" s="108">
        <v>3</v>
      </c>
      <c r="AD70" s="71"/>
      <c r="AE70" s="75"/>
      <c r="AF70" s="73"/>
      <c r="AG70" s="115">
        <f>IF((AH70+AH71)&gt;(AR66+AR67),2,IF((AH70+AH71)&lt;(AR66+AR67),0,IF(AK70&gt;AU66,2,IF(AK70&lt;AU66,0,1))))</f>
        <v>1</v>
      </c>
      <c r="AH70" s="6">
        <f>IF(ISBLANK(AI70),0,IF(AJ70&gt;AT66,2,IF(AJ70=AT66,1,0)))</f>
        <v>0</v>
      </c>
      <c r="AI70" s="38"/>
      <c r="AJ70" s="9">
        <f>IF(ISBLANK($D57),0,AI70/$D57)</f>
        <v>0</v>
      </c>
      <c r="AK70" s="117">
        <f>IF(($D57+$D58)=0,0,(AI70+AI71)/($D57+$D58))</f>
        <v>0</v>
      </c>
      <c r="AL70" s="115">
        <f>IF((AM70+AM71)&gt;(AR68+AR69),2,IF((AM70+AM71)&lt;(AR68+AR69),0,IF(AP70&gt;AU68,2,IF(AP70&lt;AU68,0,1))))</f>
        <v>1</v>
      </c>
      <c r="AM70" s="6">
        <f>IF(ISBLANK(AN70),0,IF(AO70&gt;AT68,2,IF(AO70=AT68,1,0)))</f>
        <v>0</v>
      </c>
      <c r="AN70" s="38"/>
      <c r="AO70" s="9">
        <f>IF(ISBLANK($D57),0,AN70/$D57)</f>
        <v>0</v>
      </c>
      <c r="AP70" s="117">
        <f>IF(($D57+$D58)=0,0,(AN70+AN71)/($D57+$D58))</f>
        <v>0</v>
      </c>
      <c r="AQ70" s="119"/>
      <c r="AR70" s="120"/>
      <c r="AS70" s="120"/>
      <c r="AT70" s="120"/>
      <c r="AU70" s="120"/>
      <c r="AV70" s="152">
        <f>AQ70+AL70+AG70</f>
        <v>2</v>
      </c>
      <c r="AW70" s="136">
        <f>AH70+AH71+AM70+AM71</f>
        <v>0</v>
      </c>
      <c r="AX70" s="148" t="e">
        <f>(AN70+AN71+AI70+AI71)/(2*(AF70+AF71))</f>
        <v>#DIV/0!</v>
      </c>
      <c r="AY70" s="139" t="e">
        <f t="shared" ref="AY70" si="14">AV70*1000+AW70*100+AX70*100</f>
        <v>#DIV/0!</v>
      </c>
      <c r="AZ70" s="129" t="e">
        <f>RANK(AY70,AY66:AY71,0)</f>
        <v>#DIV/0!</v>
      </c>
      <c r="BA70" s="78"/>
      <c r="BB70" s="78"/>
      <c r="BC70" s="79"/>
      <c r="BF70" s="108">
        <v>3</v>
      </c>
      <c r="BG70" s="71"/>
      <c r="BH70" s="75"/>
      <c r="BI70" s="73"/>
      <c r="BJ70" s="115">
        <f>IF((BK70+BK71)&gt;(BU66+BU67),2,IF((BK70+BK71)&lt;(BU66+BU67),0,IF(BN70&gt;BX66,2,IF(BN70&lt;BX66,0,1))))</f>
        <v>1</v>
      </c>
      <c r="BK70" s="6">
        <f>IF(ISBLANK(BL70),0,IF(BM70&gt;BW66,2,IF(BM70=BW66,1,0)))</f>
        <v>0</v>
      </c>
      <c r="BL70" s="38"/>
      <c r="BM70" s="9">
        <f>IF(ISBLANK($D57),0,BL70/$D57)</f>
        <v>0</v>
      </c>
      <c r="BN70" s="117">
        <f>IF(($D57+$D58)=0,0,(BL70+BL71)/($D57+$D58))</f>
        <v>0</v>
      </c>
      <c r="BO70" s="115">
        <f>IF((BP70+BP71)&gt;(BU68+BU69),2,IF((BP70+BP71)&lt;(BU68+BU69),0,IF(BS70&gt;BX68,2,IF(BS70&lt;BX68,0,1))))</f>
        <v>1</v>
      </c>
      <c r="BP70" s="6">
        <f>IF(ISBLANK(BQ70),0,IF(BR70&gt;BW68,2,IF(BR70=BW68,1,0)))</f>
        <v>0</v>
      </c>
      <c r="BQ70" s="38"/>
      <c r="BR70" s="9">
        <f>IF(ISBLANK($D57),0,BQ70/$D57)</f>
        <v>0</v>
      </c>
      <c r="BS70" s="117">
        <f>IF(($D57+$D58)=0,0,(BQ70+BQ71)/($D57+$D58))</f>
        <v>0</v>
      </c>
      <c r="BT70" s="119"/>
      <c r="BU70" s="120"/>
      <c r="BV70" s="120"/>
      <c r="BW70" s="120"/>
      <c r="BX70" s="120"/>
      <c r="BY70" s="152">
        <f>BT70+BO70+BJ70</f>
        <v>2</v>
      </c>
      <c r="BZ70" s="136">
        <f>BK70+BK71+BP70+BP71</f>
        <v>0</v>
      </c>
      <c r="CA70" s="148" t="e">
        <f>(BQ70+BQ71+BL70+BL71)/(2*(BI70+BI71))</f>
        <v>#DIV/0!</v>
      </c>
      <c r="CB70" s="139" t="e">
        <f t="shared" ref="CB70" si="15">BY70*1000+BZ70*100+CA70*100</f>
        <v>#DIV/0!</v>
      </c>
      <c r="CC70" s="129" t="e">
        <f>RANK(CB70,CB66:CB71,0)</f>
        <v>#DIV/0!</v>
      </c>
    </row>
    <row r="71" spans="1:81" s="5" customFormat="1" ht="26.25" customHeight="1" thickBot="1">
      <c r="A71" s="107"/>
      <c r="B71" s="13" t="s">
        <v>92</v>
      </c>
      <c r="C71" s="14" t="s">
        <v>9</v>
      </c>
      <c r="D71" s="26">
        <v>30</v>
      </c>
      <c r="E71" s="116"/>
      <c r="F71" s="7">
        <f>IF(ISBLANK(G71),0,IF(H71&gt;R67,2,IF(H71=R67,1,0)))</f>
        <v>0</v>
      </c>
      <c r="G71" s="39"/>
      <c r="H71" s="10">
        <f>IF(ISBLANK($D71),0,G71/$D71)</f>
        <v>0</v>
      </c>
      <c r="I71" s="118"/>
      <c r="J71" s="116"/>
      <c r="K71" s="7">
        <f>IF(ISBLANK(L71),0,IF(M71&gt;R69,2,IF(M71=R69,1,0)))</f>
        <v>0</v>
      </c>
      <c r="L71" s="39"/>
      <c r="M71" s="10">
        <f>IF(ISBLANK($D71),0,L71/$D71)</f>
        <v>0</v>
      </c>
      <c r="N71" s="118"/>
      <c r="O71" s="121"/>
      <c r="P71" s="122"/>
      <c r="Q71" s="122"/>
      <c r="R71" s="122"/>
      <c r="S71" s="122"/>
      <c r="T71" s="151"/>
      <c r="U71" s="135"/>
      <c r="V71" s="147"/>
      <c r="W71" s="140"/>
      <c r="X71" s="130"/>
      <c r="Y71" s="78"/>
      <c r="Z71" s="79"/>
      <c r="AC71" s="107"/>
      <c r="AD71" s="68"/>
      <c r="AE71" s="69"/>
      <c r="AF71" s="70"/>
      <c r="AG71" s="116"/>
      <c r="AH71" s="7">
        <f>IF(ISBLANK(AI71),0,IF(AJ71&gt;AT67,2,IF(AJ71=AT67,1,0)))</f>
        <v>0</v>
      </c>
      <c r="AI71" s="39"/>
      <c r="AJ71" s="10">
        <f>IF(ISBLANK($D58),0,AI71/$D58)</f>
        <v>0</v>
      </c>
      <c r="AK71" s="118"/>
      <c r="AL71" s="116"/>
      <c r="AM71" s="7">
        <f>IF(ISBLANK(AN71),0,IF(AO71&gt;AT69,2,IF(AO71=AT69,1,0)))</f>
        <v>0</v>
      </c>
      <c r="AN71" s="39"/>
      <c r="AO71" s="10">
        <f>IF(ISBLANK($D58),0,AN71/$D58)</f>
        <v>0</v>
      </c>
      <c r="AP71" s="118"/>
      <c r="AQ71" s="121"/>
      <c r="AR71" s="122"/>
      <c r="AS71" s="122"/>
      <c r="AT71" s="122"/>
      <c r="AU71" s="122"/>
      <c r="AV71" s="151"/>
      <c r="AW71" s="135"/>
      <c r="AX71" s="147"/>
      <c r="AY71" s="140"/>
      <c r="AZ71" s="130"/>
      <c r="BA71" s="78"/>
      <c r="BB71" s="78"/>
      <c r="BC71" s="79"/>
      <c r="BF71" s="107"/>
      <c r="BG71" s="68"/>
      <c r="BH71" s="69"/>
      <c r="BI71" s="70"/>
      <c r="BJ71" s="116"/>
      <c r="BK71" s="7">
        <f>IF(ISBLANK(BL71),0,IF(BM71&gt;BW67,2,IF(BM71=BW67,1,0)))</f>
        <v>0</v>
      </c>
      <c r="BL71" s="39"/>
      <c r="BM71" s="10">
        <f>IF(ISBLANK($D58),0,BL71/$D58)</f>
        <v>0</v>
      </c>
      <c r="BN71" s="118"/>
      <c r="BO71" s="116"/>
      <c r="BP71" s="7">
        <f>IF(ISBLANK(BQ71),0,IF(BR71&gt;BW69,2,IF(BR71=BW69,1,0)))</f>
        <v>0</v>
      </c>
      <c r="BQ71" s="39"/>
      <c r="BR71" s="10">
        <f>IF(ISBLANK($D58),0,BQ71/$D58)</f>
        <v>0</v>
      </c>
      <c r="BS71" s="118"/>
      <c r="BT71" s="121"/>
      <c r="BU71" s="122"/>
      <c r="BV71" s="122"/>
      <c r="BW71" s="122"/>
      <c r="BX71" s="122"/>
      <c r="BY71" s="151"/>
      <c r="BZ71" s="135"/>
      <c r="CA71" s="147"/>
      <c r="CB71" s="140"/>
      <c r="CC71" s="130"/>
    </row>
    <row r="72" spans="1:81">
      <c r="Y72" s="80"/>
      <c r="Z72" s="81"/>
      <c r="BA72" s="80"/>
      <c r="BB72" s="80"/>
      <c r="BC72" s="81"/>
    </row>
    <row r="73" spans="1:81">
      <c r="Y73" s="80"/>
      <c r="Z73" s="81"/>
      <c r="BA73" s="80"/>
      <c r="BB73" s="80"/>
      <c r="BC73" s="81"/>
    </row>
    <row r="74" spans="1:81" ht="15.75" thickBot="1">
      <c r="Y74" s="80"/>
      <c r="Z74" s="81"/>
      <c r="BA74" s="80"/>
      <c r="BB74" s="80"/>
      <c r="BC74" s="81"/>
    </row>
    <row r="75" spans="1:81" s="5" customFormat="1" ht="24" customHeight="1">
      <c r="E75" s="97" t="s">
        <v>45</v>
      </c>
      <c r="F75" s="98"/>
      <c r="G75" s="98"/>
      <c r="H75" s="98"/>
      <c r="I75" s="98"/>
      <c r="J75" s="99" t="s">
        <v>42</v>
      </c>
      <c r="K75" s="99"/>
      <c r="L75" s="99"/>
      <c r="M75" s="99"/>
      <c r="N75" s="99"/>
      <c r="O75" s="99" t="s">
        <v>43</v>
      </c>
      <c r="P75" s="99"/>
      <c r="Q75" s="99"/>
      <c r="R75" s="99"/>
      <c r="S75" s="100"/>
      <c r="Y75" s="78"/>
      <c r="Z75" s="79"/>
      <c r="BA75" s="78"/>
      <c r="BB75" s="78"/>
      <c r="BC75" s="79"/>
    </row>
    <row r="76" spans="1:81" s="5" customFormat="1" ht="24" customHeight="1" thickBot="1">
      <c r="E76" s="101" t="s">
        <v>46</v>
      </c>
      <c r="F76" s="114"/>
      <c r="G76" s="114"/>
      <c r="H76" s="114"/>
      <c r="I76" s="114"/>
      <c r="J76" s="103" t="s">
        <v>44</v>
      </c>
      <c r="K76" s="103"/>
      <c r="L76" s="103"/>
      <c r="M76" s="103"/>
      <c r="N76" s="103"/>
      <c r="O76" s="104"/>
      <c r="P76" s="104"/>
      <c r="Q76" s="104"/>
      <c r="R76" s="104"/>
      <c r="S76" s="105"/>
      <c r="Y76" s="78"/>
      <c r="Z76" s="79"/>
      <c r="BA76" s="78"/>
      <c r="BB76" s="78"/>
      <c r="BC76" s="79"/>
    </row>
    <row r="77" spans="1:81" s="8" customFormat="1" ht="30.75" customHeight="1" thickBot="1">
      <c r="A77" s="28"/>
      <c r="B77" s="28"/>
      <c r="C77" s="29"/>
      <c r="D77" s="28"/>
      <c r="E77" s="109">
        <v>1</v>
      </c>
      <c r="F77" s="110"/>
      <c r="G77" s="111"/>
      <c r="H77" s="112"/>
      <c r="I77" s="113"/>
      <c r="J77" s="109">
        <v>2</v>
      </c>
      <c r="K77" s="110"/>
      <c r="L77" s="111"/>
      <c r="M77" s="112"/>
      <c r="N77" s="113"/>
      <c r="O77" s="109">
        <v>3</v>
      </c>
      <c r="P77" s="110"/>
      <c r="Q77" s="111"/>
      <c r="R77" s="112"/>
      <c r="S77" s="112"/>
      <c r="T77" s="153" t="s">
        <v>58</v>
      </c>
      <c r="U77" s="131" t="s">
        <v>59</v>
      </c>
      <c r="V77" s="143" t="s">
        <v>60</v>
      </c>
      <c r="W77" s="141" t="s">
        <v>61</v>
      </c>
      <c r="X77" s="125" t="s">
        <v>1</v>
      </c>
      <c r="Y77" s="82"/>
      <c r="Z77" s="83"/>
      <c r="BA77" s="82"/>
      <c r="BB77" s="82"/>
      <c r="BC77" s="83"/>
    </row>
    <row r="78" spans="1:81" ht="39" customHeight="1" thickBot="1">
      <c r="A78" s="30"/>
      <c r="B78" s="31" t="s">
        <v>191</v>
      </c>
      <c r="C78" s="32" t="s">
        <v>0</v>
      </c>
      <c r="D78" s="33" t="s">
        <v>2</v>
      </c>
      <c r="E78" s="34" t="s">
        <v>58</v>
      </c>
      <c r="F78" s="34" t="s">
        <v>4</v>
      </c>
      <c r="G78" s="35" t="s">
        <v>5</v>
      </c>
      <c r="H78" s="36" t="s">
        <v>6</v>
      </c>
      <c r="I78" s="37" t="s">
        <v>7</v>
      </c>
      <c r="J78" s="34" t="s">
        <v>58</v>
      </c>
      <c r="K78" s="34" t="s">
        <v>4</v>
      </c>
      <c r="L78" s="35" t="s">
        <v>5</v>
      </c>
      <c r="M78" s="36" t="s">
        <v>6</v>
      </c>
      <c r="N78" s="37" t="s">
        <v>7</v>
      </c>
      <c r="O78" s="34" t="s">
        <v>58</v>
      </c>
      <c r="P78" s="34" t="s">
        <v>4</v>
      </c>
      <c r="Q78" s="35" t="s">
        <v>5</v>
      </c>
      <c r="R78" s="36" t="s">
        <v>6</v>
      </c>
      <c r="S78" s="36" t="s">
        <v>7</v>
      </c>
      <c r="T78" s="154"/>
      <c r="U78" s="132"/>
      <c r="V78" s="144"/>
      <c r="W78" s="142"/>
      <c r="X78" s="126"/>
      <c r="Y78" s="80"/>
      <c r="Z78" s="81"/>
      <c r="BA78" s="80"/>
      <c r="BB78" s="80"/>
      <c r="BC78" s="81"/>
    </row>
    <row r="79" spans="1:81" s="5" customFormat="1" ht="26.25" customHeight="1">
      <c r="A79" s="106">
        <v>1</v>
      </c>
      <c r="B79" s="11" t="s">
        <v>93</v>
      </c>
      <c r="C79" s="12" t="s">
        <v>74</v>
      </c>
      <c r="D79" s="25">
        <v>30</v>
      </c>
      <c r="E79" s="119"/>
      <c r="F79" s="120"/>
      <c r="G79" s="120"/>
      <c r="H79" s="120"/>
      <c r="I79" s="123"/>
      <c r="J79" s="115">
        <f>IF((K79+K80)&gt;(F81+F82),2,IF((K79+K80)&lt;(F81+F82),,IF(N79&gt;I81,2,IF(N79&lt;I81,,1))))</f>
        <v>1</v>
      </c>
      <c r="K79" s="6">
        <f>IF(ISBLANK(L79),0,IF(M79&gt;H81,2,IF(M79=H81,1,0)))</f>
        <v>0</v>
      </c>
      <c r="L79" s="38"/>
      <c r="M79" s="9">
        <f>IF(ISBLANK($D79),0,L79/$D79)</f>
        <v>0</v>
      </c>
      <c r="N79" s="117">
        <f>IF(($D79+$D80)=0,0,(L79+L80)/($D79+$D80))</f>
        <v>0</v>
      </c>
      <c r="O79" s="115">
        <f>IF((P79+P80)&gt;(F83+F84),2,IF((P79+P80)&lt;(F83+F84),0,IF(S79&gt;I83,2,IF(S79&lt;I83,0,1))))</f>
        <v>1</v>
      </c>
      <c r="P79" s="6">
        <f>IF(ISBLANK(Q79),0,IF(R79&gt;H83,2,IF(R79=H83,1,0)))</f>
        <v>0</v>
      </c>
      <c r="Q79" s="38"/>
      <c r="R79" s="9">
        <f>IF(ISBLANK($D79),0,Q79/$D79)</f>
        <v>0</v>
      </c>
      <c r="S79" s="137">
        <f>IF(($D79+$D80)=0,0,(Q79+Q80)/($D79+$D80))</f>
        <v>0</v>
      </c>
      <c r="T79" s="149">
        <f>O79+J79+E79</f>
        <v>2</v>
      </c>
      <c r="U79" s="133">
        <f>K79+K80+P79+P80</f>
        <v>0</v>
      </c>
      <c r="V79" s="145">
        <f>(L79+L80+Q79+Q80)/(2*(D79+D80))</f>
        <v>0</v>
      </c>
      <c r="W79" s="139">
        <f>T79*1000+U79*100+V79*100</f>
        <v>2000</v>
      </c>
      <c r="X79" s="127">
        <f>RANK(W79,W79:W84,0)</f>
        <v>1</v>
      </c>
      <c r="Y79" s="78"/>
      <c r="Z79" s="79"/>
      <c r="BA79" s="78"/>
      <c r="BB79" s="78"/>
      <c r="BC79" s="79"/>
    </row>
    <row r="80" spans="1:81" s="5" customFormat="1" ht="26.25" customHeight="1" thickBot="1">
      <c r="A80" s="107"/>
      <c r="B80" s="13" t="s">
        <v>94</v>
      </c>
      <c r="C80" s="14" t="s">
        <v>74</v>
      </c>
      <c r="D80" s="26">
        <v>30</v>
      </c>
      <c r="E80" s="121"/>
      <c r="F80" s="122"/>
      <c r="G80" s="122"/>
      <c r="H80" s="122"/>
      <c r="I80" s="124"/>
      <c r="J80" s="116"/>
      <c r="K80" s="7">
        <f>IF(ISBLANK(L80),,IF(M80&gt;H82,2,IF(M80=H82,1,0)))</f>
        <v>0</v>
      </c>
      <c r="L80" s="39"/>
      <c r="M80" s="10">
        <f>IF(ISBLANK($D80),0,L80/$D80)</f>
        <v>0</v>
      </c>
      <c r="N80" s="118"/>
      <c r="O80" s="116"/>
      <c r="P80" s="7">
        <f>IF(ISBLANK(Q80),0,IF(R80&gt;H84,2,IF(R80=H84,1,0)))</f>
        <v>0</v>
      </c>
      <c r="Q80" s="39"/>
      <c r="R80" s="10">
        <f>IF(ISBLANK($D80),0,Q80/$D80)</f>
        <v>0</v>
      </c>
      <c r="S80" s="138"/>
      <c r="T80" s="150"/>
      <c r="U80" s="134"/>
      <c r="V80" s="146"/>
      <c r="W80" s="140"/>
      <c r="X80" s="128"/>
      <c r="Y80" s="78"/>
      <c r="Z80" s="79"/>
      <c r="BA80" s="78"/>
      <c r="BB80" s="78"/>
      <c r="BC80" s="79"/>
    </row>
    <row r="81" spans="1:55" s="5" customFormat="1" ht="26.25" customHeight="1" thickBot="1">
      <c r="A81" s="106">
        <v>2</v>
      </c>
      <c r="B81" s="15" t="s">
        <v>95</v>
      </c>
      <c r="C81" s="16" t="s">
        <v>31</v>
      </c>
      <c r="D81" s="27">
        <v>30</v>
      </c>
      <c r="E81" s="115">
        <f>IF((F81+F82)&gt;(K79+K80),2,IF((F81+F82)&lt;(K79+K80),0,IF(I81&gt;N79,2,IF(I81&lt;N79,0,1))))</f>
        <v>1</v>
      </c>
      <c r="F81" s="6">
        <f>IF(ISBLANK(G81),0,IF(H81&gt;M79,2,IF(H81=M79,1,0)))</f>
        <v>0</v>
      </c>
      <c r="G81" s="38"/>
      <c r="H81" s="9">
        <f>IF(ISBLANK($D81),0,G81/$D81)</f>
        <v>0</v>
      </c>
      <c r="I81" s="117">
        <f>IF(($D81+$D82)=0,0,(G81+G82)/($D81+$D82))</f>
        <v>0</v>
      </c>
      <c r="J81" s="119"/>
      <c r="K81" s="120"/>
      <c r="L81" s="120"/>
      <c r="M81" s="120"/>
      <c r="N81" s="123"/>
      <c r="O81" s="115">
        <f>IF((P81+P82)&gt;(M83+M84),2,IF((P81+P82)&lt;(M83+M84),0,IF(S81&gt;N83,2,IF(S81&lt;N83,0,1))))</f>
        <v>1</v>
      </c>
      <c r="P81" s="6">
        <f>IF(ISBLANK(Q81),0,IF(R81&gt;M83,2,IF(R81=M83,1,0)))</f>
        <v>0</v>
      </c>
      <c r="Q81" s="38"/>
      <c r="R81" s="9">
        <f>IF(ISBLANK($D81),0,Q81/$D81)</f>
        <v>0</v>
      </c>
      <c r="S81" s="137">
        <f>IF(($D81+$D82)=0,0,(Q81+Q82)/($D81+$D82))</f>
        <v>0</v>
      </c>
      <c r="T81" s="149">
        <f>O81+J81+E81</f>
        <v>2</v>
      </c>
      <c r="U81" s="133">
        <f>F81+F82+P81+P82</f>
        <v>0</v>
      </c>
      <c r="V81" s="145">
        <f>(G81+G82+Q81+Q82)/(2*(D81+D82))</f>
        <v>0</v>
      </c>
      <c r="W81" s="139">
        <f t="shared" ref="W81" si="16">T81*1000+U81*100+V81*100</f>
        <v>2000</v>
      </c>
      <c r="X81" s="127">
        <f>RANK(W81,W79:W84,0)</f>
        <v>1</v>
      </c>
      <c r="Y81" s="84"/>
      <c r="Z81" s="85"/>
      <c r="BA81" s="78"/>
      <c r="BB81" s="78"/>
      <c r="BC81" s="79"/>
    </row>
    <row r="82" spans="1:55" s="5" customFormat="1" ht="26.25" customHeight="1" thickBot="1">
      <c r="A82" s="107"/>
      <c r="B82" s="13" t="s">
        <v>96</v>
      </c>
      <c r="C82" s="17" t="s">
        <v>31</v>
      </c>
      <c r="D82" s="26">
        <v>15</v>
      </c>
      <c r="E82" s="116"/>
      <c r="F82" s="7">
        <f>IF(ISBLANK(G82),0,IF(H82&gt;M80,2,IF(H82=M80,1,0)))</f>
        <v>0</v>
      </c>
      <c r="G82" s="39"/>
      <c r="H82" s="10">
        <f>IF(ISBLANK($D82),0,G82/$D82)</f>
        <v>0</v>
      </c>
      <c r="I82" s="118"/>
      <c r="J82" s="121"/>
      <c r="K82" s="122"/>
      <c r="L82" s="122"/>
      <c r="M82" s="122"/>
      <c r="N82" s="124"/>
      <c r="O82" s="116"/>
      <c r="P82" s="7">
        <f>IF(ISBLANK(Q82),0,IF(R82&gt;M84,2,IF(R82=M84,1,0)))</f>
        <v>0</v>
      </c>
      <c r="Q82" s="39"/>
      <c r="R82" s="10">
        <f>IF(ISBLANK($D82),0,Q82/$D82)</f>
        <v>0</v>
      </c>
      <c r="S82" s="138"/>
      <c r="T82" s="151"/>
      <c r="U82" s="135"/>
      <c r="V82" s="147"/>
      <c r="W82" s="140"/>
      <c r="X82" s="128"/>
      <c r="BA82" s="78"/>
      <c r="BB82" s="78"/>
      <c r="BC82" s="79"/>
    </row>
    <row r="83" spans="1:55" s="5" customFormat="1" ht="26.25" customHeight="1">
      <c r="A83" s="108">
        <v>3</v>
      </c>
      <c r="B83" s="15" t="s">
        <v>97</v>
      </c>
      <c r="C83" s="18" t="s">
        <v>66</v>
      </c>
      <c r="D83" s="27">
        <v>15</v>
      </c>
      <c r="E83" s="115">
        <f>IF((F83+F84)&gt;(P79+P80),2,IF((F83+F84)&lt;(P79+P80),0,IF(I83&gt;S79,2,IF(I83&lt;S79,0,1))))</f>
        <v>1</v>
      </c>
      <c r="F83" s="6">
        <f>IF(ISBLANK(G83),0,IF(H83&gt;R79,2,IF(H83=R79,1,0)))</f>
        <v>0</v>
      </c>
      <c r="G83" s="38"/>
      <c r="H83" s="9">
        <f>IF(ISBLANK($D83),0,G83/$D83)</f>
        <v>0</v>
      </c>
      <c r="I83" s="117">
        <f>IF(($D83+$D84)=0,0,(G83+G84)/($D83+$D84))</f>
        <v>0</v>
      </c>
      <c r="J83" s="115">
        <f>IF((K83+K84)&gt;(P81+P82),2,IF((K83+K84)&lt;(P81+P82),0,IF(N83&gt;S81,2,IF(N83&lt;S81,0,1))))</f>
        <v>1</v>
      </c>
      <c r="K83" s="6">
        <f>IF(ISBLANK(L83),0,IF(M83&gt;R81,2,IF(M83=R81,1,0)))</f>
        <v>0</v>
      </c>
      <c r="L83" s="38"/>
      <c r="M83" s="9">
        <f>IF(ISBLANK($D83),0,L83/$D83)</f>
        <v>0</v>
      </c>
      <c r="N83" s="117">
        <f>IF(($D83+$D84)=0,0,(L83+L84)/($D83+$D84))</f>
        <v>0</v>
      </c>
      <c r="O83" s="119"/>
      <c r="P83" s="120"/>
      <c r="Q83" s="120"/>
      <c r="R83" s="120"/>
      <c r="S83" s="120"/>
      <c r="T83" s="152">
        <f>O83+J83+E83</f>
        <v>2</v>
      </c>
      <c r="U83" s="136">
        <f>F83+F84+K83+K84</f>
        <v>0</v>
      </c>
      <c r="V83" s="148">
        <f>(L83+L84+G83+G84)/(2*(D83+D84))</f>
        <v>0</v>
      </c>
      <c r="W83" s="139">
        <f t="shared" ref="W83" si="17">T83*1000+U83*100+V83*100</f>
        <v>2000</v>
      </c>
      <c r="X83" s="129">
        <f>RANK(W83,W79:W84,0)</f>
        <v>1</v>
      </c>
      <c r="BA83" s="78"/>
      <c r="BB83" s="78"/>
      <c r="BC83" s="79"/>
    </row>
    <row r="84" spans="1:55" s="5" customFormat="1" ht="26.25" customHeight="1" thickBot="1">
      <c r="A84" s="107"/>
      <c r="B84" s="13" t="s">
        <v>98</v>
      </c>
      <c r="C84" s="14" t="s">
        <v>66</v>
      </c>
      <c r="D84" s="26">
        <v>15</v>
      </c>
      <c r="E84" s="116"/>
      <c r="F84" s="7">
        <f>IF(ISBLANK(G84),0,IF(H84&gt;R80,2,IF(H84=R80,1,0)))</f>
        <v>0</v>
      </c>
      <c r="G84" s="39"/>
      <c r="H84" s="10">
        <f>IF(ISBLANK($D84),0,G84/$D84)</f>
        <v>0</v>
      </c>
      <c r="I84" s="118"/>
      <c r="J84" s="116"/>
      <c r="K84" s="7">
        <f>IF(ISBLANK(L84),0,IF(M84&gt;R82,2,IF(M84=R82,1,0)))</f>
        <v>0</v>
      </c>
      <c r="L84" s="39"/>
      <c r="M84" s="10">
        <f>IF(ISBLANK($D84),0,L84/$D84)</f>
        <v>0</v>
      </c>
      <c r="N84" s="118"/>
      <c r="O84" s="121"/>
      <c r="P84" s="122"/>
      <c r="Q84" s="122"/>
      <c r="R84" s="122"/>
      <c r="S84" s="122"/>
      <c r="T84" s="151"/>
      <c r="U84" s="135"/>
      <c r="V84" s="147"/>
      <c r="W84" s="140"/>
      <c r="X84" s="130"/>
      <c r="BA84" s="78"/>
      <c r="BB84" s="78"/>
      <c r="BC84" s="79"/>
    </row>
    <row r="85" spans="1:55">
      <c r="BA85" s="80"/>
      <c r="BB85" s="80"/>
      <c r="BC85" s="81"/>
    </row>
    <row r="86" spans="1:55">
      <c r="BA86" s="80"/>
      <c r="BB86" s="80"/>
      <c r="BC86" s="81"/>
    </row>
    <row r="87" spans="1:55" ht="15.75" thickBot="1">
      <c r="BA87" s="80"/>
      <c r="BB87" s="80"/>
      <c r="BC87" s="81"/>
    </row>
    <row r="88" spans="1:55" s="5" customFormat="1" ht="24" customHeight="1">
      <c r="E88" s="97" t="s">
        <v>20</v>
      </c>
      <c r="F88" s="98"/>
      <c r="G88" s="98"/>
      <c r="H88" s="98"/>
      <c r="I88" s="98"/>
      <c r="J88" s="99" t="s">
        <v>17</v>
      </c>
      <c r="K88" s="99"/>
      <c r="L88" s="99"/>
      <c r="M88" s="99"/>
      <c r="N88" s="99"/>
      <c r="O88" s="99" t="s">
        <v>18</v>
      </c>
      <c r="P88" s="99"/>
      <c r="Q88" s="99"/>
      <c r="R88" s="99"/>
      <c r="S88" s="100"/>
      <c r="BA88" s="78"/>
      <c r="BB88" s="78"/>
      <c r="BC88" s="79"/>
    </row>
    <row r="89" spans="1:55" s="5" customFormat="1" ht="24" customHeight="1" thickBot="1">
      <c r="E89" s="101" t="s">
        <v>47</v>
      </c>
      <c r="F89" s="102"/>
      <c r="G89" s="102"/>
      <c r="H89" s="102"/>
      <c r="I89" s="102"/>
      <c r="J89" s="103" t="s">
        <v>19</v>
      </c>
      <c r="K89" s="103"/>
      <c r="L89" s="103"/>
      <c r="M89" s="103"/>
      <c r="N89" s="103"/>
      <c r="O89" s="104"/>
      <c r="P89" s="104"/>
      <c r="Q89" s="104"/>
      <c r="R89" s="104"/>
      <c r="S89" s="105"/>
      <c r="BA89" s="78"/>
      <c r="BB89" s="78"/>
      <c r="BC89" s="79"/>
    </row>
    <row r="90" spans="1:55" s="8" customFormat="1" ht="30.75" customHeight="1" thickBot="1">
      <c r="A90" s="28"/>
      <c r="B90" s="28"/>
      <c r="C90" s="29"/>
      <c r="D90" s="28"/>
      <c r="E90" s="109">
        <v>1</v>
      </c>
      <c r="F90" s="110"/>
      <c r="G90" s="111"/>
      <c r="H90" s="112"/>
      <c r="I90" s="113"/>
      <c r="J90" s="109">
        <v>2</v>
      </c>
      <c r="K90" s="110"/>
      <c r="L90" s="111"/>
      <c r="M90" s="112"/>
      <c r="N90" s="113"/>
      <c r="O90" s="109">
        <v>3</v>
      </c>
      <c r="P90" s="110"/>
      <c r="Q90" s="111"/>
      <c r="R90" s="112"/>
      <c r="S90" s="112"/>
      <c r="T90" s="153" t="s">
        <v>58</v>
      </c>
      <c r="U90" s="131" t="s">
        <v>59</v>
      </c>
      <c r="V90" s="143" t="s">
        <v>60</v>
      </c>
      <c r="W90" s="141" t="s">
        <v>61</v>
      </c>
      <c r="X90" s="125" t="s">
        <v>1</v>
      </c>
      <c r="BA90" s="82"/>
      <c r="BB90" s="82"/>
      <c r="BC90" s="83"/>
    </row>
    <row r="91" spans="1:55" ht="39" customHeight="1" thickBot="1">
      <c r="A91" s="30"/>
      <c r="B91" s="31" t="s">
        <v>191</v>
      </c>
      <c r="C91" s="32" t="s">
        <v>0</v>
      </c>
      <c r="D91" s="33" t="s">
        <v>2</v>
      </c>
      <c r="E91" s="34" t="s">
        <v>58</v>
      </c>
      <c r="F91" s="34" t="s">
        <v>4</v>
      </c>
      <c r="G91" s="35" t="s">
        <v>5</v>
      </c>
      <c r="H91" s="36" t="s">
        <v>6</v>
      </c>
      <c r="I91" s="37" t="s">
        <v>7</v>
      </c>
      <c r="J91" s="34" t="s">
        <v>58</v>
      </c>
      <c r="K91" s="34" t="s">
        <v>4</v>
      </c>
      <c r="L91" s="35" t="s">
        <v>5</v>
      </c>
      <c r="M91" s="36" t="s">
        <v>6</v>
      </c>
      <c r="N91" s="37" t="s">
        <v>7</v>
      </c>
      <c r="O91" s="34" t="s">
        <v>58</v>
      </c>
      <c r="P91" s="34" t="s">
        <v>4</v>
      </c>
      <c r="Q91" s="35" t="s">
        <v>5</v>
      </c>
      <c r="R91" s="36" t="s">
        <v>6</v>
      </c>
      <c r="S91" s="36" t="s">
        <v>7</v>
      </c>
      <c r="T91" s="154"/>
      <c r="U91" s="132"/>
      <c r="V91" s="144"/>
      <c r="W91" s="142"/>
      <c r="X91" s="126"/>
      <c r="BA91" s="80"/>
      <c r="BB91" s="80"/>
      <c r="BC91" s="81"/>
    </row>
    <row r="92" spans="1:55" s="5" customFormat="1" ht="26.25" customHeight="1">
      <c r="A92" s="106">
        <v>1</v>
      </c>
      <c r="B92" s="11" t="s">
        <v>99</v>
      </c>
      <c r="C92" s="12" t="s">
        <v>100</v>
      </c>
      <c r="D92" s="25">
        <v>20</v>
      </c>
      <c r="E92" s="119"/>
      <c r="F92" s="120"/>
      <c r="G92" s="120"/>
      <c r="H92" s="120"/>
      <c r="I92" s="123"/>
      <c r="J92" s="115">
        <f>IF((K92+K93)&gt;(F94+F95),2,IF((K92+K93)&lt;(F94+F95),,IF(N92&gt;I94,2,IF(N92&lt;I94,,1))))</f>
        <v>1</v>
      </c>
      <c r="K92" s="6">
        <f>IF(ISBLANK(L92),0,IF(M92&gt;H94,2,IF(M92=H94,1,0)))</f>
        <v>0</v>
      </c>
      <c r="L92" s="38"/>
      <c r="M92" s="9">
        <f>IF(ISBLANK($D92),0,L92/$D92)</f>
        <v>0</v>
      </c>
      <c r="N92" s="117">
        <f>IF(($D92+$D93)=0,0,(L92+L93)/($D92+$D93))</f>
        <v>0</v>
      </c>
      <c r="O92" s="115">
        <f>IF((P92+P93)&gt;(F96+F97),2,IF((P92+P93)&lt;(F96+F97),0,IF(S92&gt;I96,2,IF(S92&lt;I96,0,1))))</f>
        <v>1</v>
      </c>
      <c r="P92" s="6">
        <f>IF(ISBLANK(Q92),0,IF(R92&gt;H96,2,IF(R92=H96,1,0)))</f>
        <v>0</v>
      </c>
      <c r="Q92" s="38"/>
      <c r="R92" s="9">
        <f>IF(ISBLANK($D92),0,Q92/$D92)</f>
        <v>0</v>
      </c>
      <c r="S92" s="137">
        <f>IF(($D92+$D93)=0,0,(Q92+Q93)/($D92+$D93))</f>
        <v>0</v>
      </c>
      <c r="T92" s="149">
        <f>O92+J92+E92</f>
        <v>2</v>
      </c>
      <c r="U92" s="133">
        <f>K92+K93+P92+P93</f>
        <v>0</v>
      </c>
      <c r="V92" s="145">
        <f>(L92+L93+Q92+Q93)/(2*(D92+D93))</f>
        <v>0</v>
      </c>
      <c r="W92" s="139">
        <f>T92*1000+U92*100+V92*100</f>
        <v>2000</v>
      </c>
      <c r="X92" s="127">
        <f>RANK(W92,W92:W97,0)</f>
        <v>1</v>
      </c>
      <c r="BA92" s="78"/>
      <c r="BB92" s="78"/>
      <c r="BC92" s="79"/>
    </row>
    <row r="93" spans="1:55" s="5" customFormat="1" ht="26.25" customHeight="1" thickBot="1">
      <c r="A93" s="107"/>
      <c r="B93" s="13" t="s">
        <v>101</v>
      </c>
      <c r="C93" s="14" t="s">
        <v>100</v>
      </c>
      <c r="D93" s="26">
        <v>30</v>
      </c>
      <c r="E93" s="121"/>
      <c r="F93" s="122"/>
      <c r="G93" s="122"/>
      <c r="H93" s="122"/>
      <c r="I93" s="124"/>
      <c r="J93" s="116"/>
      <c r="K93" s="7">
        <f>IF(ISBLANK(L93),,IF(M93&gt;H95,2,IF(M93=H95,1,0)))</f>
        <v>0</v>
      </c>
      <c r="L93" s="39"/>
      <c r="M93" s="10">
        <f>IF(ISBLANK($D93),0,L93/$D93)</f>
        <v>0</v>
      </c>
      <c r="N93" s="118"/>
      <c r="O93" s="116"/>
      <c r="P93" s="7">
        <f>IF(ISBLANK(Q93),0,IF(R93&gt;H97,2,IF(R93=H97,1,0)))</f>
        <v>0</v>
      </c>
      <c r="Q93" s="39"/>
      <c r="R93" s="10">
        <f>IF(ISBLANK($D93),0,Q93/$D93)</f>
        <v>0</v>
      </c>
      <c r="S93" s="138"/>
      <c r="T93" s="150"/>
      <c r="U93" s="134"/>
      <c r="V93" s="146"/>
      <c r="W93" s="140"/>
      <c r="X93" s="128"/>
      <c r="BA93" s="78"/>
      <c r="BB93" s="78"/>
      <c r="BC93" s="79"/>
    </row>
    <row r="94" spans="1:55" s="5" customFormat="1" ht="26.25" customHeight="1" thickBot="1">
      <c r="A94" s="106">
        <v>2</v>
      </c>
      <c r="B94" s="15" t="s">
        <v>102</v>
      </c>
      <c r="C94" s="16" t="s">
        <v>66</v>
      </c>
      <c r="D94" s="27">
        <v>15</v>
      </c>
      <c r="E94" s="115">
        <f>IF((F94+F95)&gt;(K92+K93),2,IF((F94+F95)&lt;(K92+K93),0,IF(I94&gt;N92,2,IF(I94&lt;N92,0,1))))</f>
        <v>1</v>
      </c>
      <c r="F94" s="6">
        <f>IF(ISBLANK(G94),0,IF(H94&gt;M92,2,IF(H94=M92,1,0)))</f>
        <v>0</v>
      </c>
      <c r="G94" s="38"/>
      <c r="H94" s="9">
        <f>IF(ISBLANK($D94),0,G94/$D94)</f>
        <v>0</v>
      </c>
      <c r="I94" s="117">
        <f>IF(($D94+$D95)=0,0,(G94+G95)/($D94+$D95))</f>
        <v>0</v>
      </c>
      <c r="J94" s="119"/>
      <c r="K94" s="120"/>
      <c r="L94" s="120"/>
      <c r="M94" s="120"/>
      <c r="N94" s="123"/>
      <c r="O94" s="115">
        <f>IF((P94+P95)&gt;(M96+M97),2,IF((P94+P95)&lt;(M96+M97),0,IF(S94&gt;N96,2,IF(S94&lt;N96,0,1))))</f>
        <v>1</v>
      </c>
      <c r="P94" s="6">
        <f>IF(ISBLANK(Q94),0,IF(R94&gt;M96,2,IF(R94=M96,1,0)))</f>
        <v>0</v>
      </c>
      <c r="Q94" s="38"/>
      <c r="R94" s="9">
        <f>IF(ISBLANK($D94),0,Q94/$D94)</f>
        <v>0</v>
      </c>
      <c r="S94" s="137">
        <f>IF(($D94+$D95)=0,0,(Q94+Q95)/($D94+$D95))</f>
        <v>0</v>
      </c>
      <c r="T94" s="149">
        <f>O94+J94+E94</f>
        <v>2</v>
      </c>
      <c r="U94" s="133">
        <f>F94+F95+P94+P95</f>
        <v>0</v>
      </c>
      <c r="V94" s="145">
        <f>(G94+G95+Q94+Q95)/(2*(D94+D95))</f>
        <v>0</v>
      </c>
      <c r="W94" s="139">
        <f t="shared" ref="W94" si="18">T94*1000+U94*100+V94*100</f>
        <v>2000</v>
      </c>
      <c r="X94" s="127">
        <f>RANK(W94,W92:W97,0)</f>
        <v>1</v>
      </c>
      <c r="BA94" s="78"/>
      <c r="BB94" s="78"/>
      <c r="BC94" s="79"/>
    </row>
    <row r="95" spans="1:55" s="5" customFormat="1" ht="26.25" customHeight="1" thickBot="1">
      <c r="A95" s="107"/>
      <c r="B95" s="13" t="s">
        <v>103</v>
      </c>
      <c r="C95" s="17" t="s">
        <v>66</v>
      </c>
      <c r="D95" s="26">
        <v>20</v>
      </c>
      <c r="E95" s="116"/>
      <c r="F95" s="7">
        <f>IF(ISBLANK(G95),0,IF(H95&gt;M93,2,IF(H95=M93,1,0)))</f>
        <v>0</v>
      </c>
      <c r="G95" s="39"/>
      <c r="H95" s="10">
        <f>IF(ISBLANK($D95),0,G95/$D95)</f>
        <v>0</v>
      </c>
      <c r="I95" s="118"/>
      <c r="J95" s="121"/>
      <c r="K95" s="122"/>
      <c r="L95" s="122"/>
      <c r="M95" s="122"/>
      <c r="N95" s="124"/>
      <c r="O95" s="116"/>
      <c r="P95" s="7">
        <f>IF(ISBLANK(Q95),0,IF(R95&gt;M97,2,IF(R95=M97,1,0)))</f>
        <v>0</v>
      </c>
      <c r="Q95" s="39"/>
      <c r="R95" s="10">
        <f>IF(ISBLANK($D95),0,Q95/$D95)</f>
        <v>0</v>
      </c>
      <c r="S95" s="138"/>
      <c r="T95" s="151"/>
      <c r="U95" s="135"/>
      <c r="V95" s="147"/>
      <c r="W95" s="140"/>
      <c r="X95" s="128"/>
      <c r="Y95" s="76"/>
      <c r="Z95" s="77"/>
      <c r="AB95" s="42"/>
      <c r="BA95" s="78"/>
      <c r="BB95" s="78"/>
      <c r="BC95" s="79"/>
    </row>
    <row r="96" spans="1:55" s="5" customFormat="1" ht="26.25" customHeight="1">
      <c r="A96" s="108">
        <v>3</v>
      </c>
      <c r="B96" s="15" t="s">
        <v>104</v>
      </c>
      <c r="C96" s="18" t="s">
        <v>66</v>
      </c>
      <c r="D96" s="27">
        <v>15</v>
      </c>
      <c r="E96" s="115">
        <f>IF((F96+F97)&gt;(P92+P93),2,IF((F96+F97)&lt;(P92+P93),0,IF(I96&gt;S92,2,IF(I96&lt;S92,0,1))))</f>
        <v>1</v>
      </c>
      <c r="F96" s="6">
        <f>IF(ISBLANK(G96),0,IF(H96&gt;R92,2,IF(H96=R92,1,0)))</f>
        <v>0</v>
      </c>
      <c r="G96" s="38"/>
      <c r="H96" s="9">
        <f>IF(ISBLANK($D96),0,G96/$D96)</f>
        <v>0</v>
      </c>
      <c r="I96" s="117">
        <f>IF(($D96+$D97)=0,0,(G96+G97)/($D96+$D97))</f>
        <v>0</v>
      </c>
      <c r="J96" s="115">
        <f>IF((K96+K97)&gt;(P94+P95),2,IF((K96+K97)&lt;(P94+P95),0,IF(N96&gt;S94,2,IF(N96&lt;S94,0,1))))</f>
        <v>1</v>
      </c>
      <c r="K96" s="6">
        <f>IF(ISBLANK(L96),0,IF(M96&gt;R94,2,IF(M96=R94,1,0)))</f>
        <v>0</v>
      </c>
      <c r="L96" s="38"/>
      <c r="M96" s="9">
        <f>IF(ISBLANK($D96),0,L96/$D96)</f>
        <v>0</v>
      </c>
      <c r="N96" s="117">
        <f>IF(($D96+$D97)=0,0,(L96+L97)/($D96+$D97))</f>
        <v>0</v>
      </c>
      <c r="O96" s="119"/>
      <c r="P96" s="120"/>
      <c r="Q96" s="120"/>
      <c r="R96" s="120"/>
      <c r="S96" s="120"/>
      <c r="T96" s="152">
        <f>O96+J96+E96</f>
        <v>2</v>
      </c>
      <c r="U96" s="136">
        <f>F96+F97+K96+K97</f>
        <v>0</v>
      </c>
      <c r="V96" s="148">
        <f>(L96+L97+G96+G97)/(2*(D96+D97))</f>
        <v>0</v>
      </c>
      <c r="W96" s="139">
        <f t="shared" ref="W96" si="19">T96*1000+U96*100+V96*100</f>
        <v>2000</v>
      </c>
      <c r="X96" s="129">
        <f>RANK(W96,W92:W97,0)</f>
        <v>1</v>
      </c>
      <c r="Y96" s="78"/>
      <c r="Z96" s="79"/>
      <c r="AB96" s="44"/>
      <c r="BA96" s="78"/>
      <c r="BB96" s="78"/>
      <c r="BC96" s="79"/>
    </row>
    <row r="97" spans="1:55" s="5" customFormat="1" ht="26.25" customHeight="1" thickBot="1">
      <c r="A97" s="107"/>
      <c r="B97" s="13" t="s">
        <v>105</v>
      </c>
      <c r="C97" s="14" t="s">
        <v>66</v>
      </c>
      <c r="D97" s="26">
        <v>25</v>
      </c>
      <c r="E97" s="116"/>
      <c r="F97" s="7">
        <f>IF(ISBLANK(G97),0,IF(H97&gt;R93,2,IF(H97=R93,1,0)))</f>
        <v>0</v>
      </c>
      <c r="G97" s="39"/>
      <c r="H97" s="10">
        <f>IF(ISBLANK($D97),0,G97/$D97)</f>
        <v>0</v>
      </c>
      <c r="I97" s="118"/>
      <c r="J97" s="116"/>
      <c r="K97" s="7">
        <f>IF(ISBLANK(L97),0,IF(M97&gt;R95,2,IF(M97=R95,1,0)))</f>
        <v>0</v>
      </c>
      <c r="L97" s="39"/>
      <c r="M97" s="10">
        <f>IF(ISBLANK($D97),0,L97/$D97)</f>
        <v>0</v>
      </c>
      <c r="N97" s="118"/>
      <c r="O97" s="121"/>
      <c r="P97" s="122"/>
      <c r="Q97" s="122"/>
      <c r="R97" s="122"/>
      <c r="S97" s="122"/>
      <c r="T97" s="151"/>
      <c r="U97" s="135"/>
      <c r="V97" s="147"/>
      <c r="W97" s="140"/>
      <c r="X97" s="130"/>
      <c r="Y97" s="78"/>
      <c r="Z97" s="79"/>
      <c r="BA97" s="78"/>
      <c r="BB97" s="78"/>
      <c r="BC97" s="79"/>
    </row>
    <row r="98" spans="1:55">
      <c r="Y98" s="80"/>
      <c r="Z98" s="81"/>
      <c r="BA98" s="80"/>
      <c r="BB98" s="80"/>
      <c r="BC98" s="81"/>
    </row>
    <row r="99" spans="1:55">
      <c r="Y99" s="80"/>
      <c r="Z99" s="81"/>
      <c r="BA99" s="80"/>
      <c r="BB99" s="80"/>
      <c r="BC99" s="81"/>
    </row>
    <row r="100" spans="1:55" ht="15.75" thickBot="1">
      <c r="Y100" s="80"/>
      <c r="Z100" s="81"/>
      <c r="BA100" s="80"/>
      <c r="BB100" s="80"/>
      <c r="BC100" s="81"/>
    </row>
    <row r="101" spans="1:55" s="5" customFormat="1" ht="24" customHeight="1">
      <c r="E101" s="97" t="s">
        <v>56</v>
      </c>
      <c r="F101" s="98"/>
      <c r="G101" s="98"/>
      <c r="H101" s="98"/>
      <c r="I101" s="98"/>
      <c r="J101" s="99" t="s">
        <v>53</v>
      </c>
      <c r="K101" s="99"/>
      <c r="L101" s="99"/>
      <c r="M101" s="99"/>
      <c r="N101" s="99"/>
      <c r="O101" s="99" t="s">
        <v>54</v>
      </c>
      <c r="P101" s="99"/>
      <c r="Q101" s="99"/>
      <c r="R101" s="99"/>
      <c r="S101" s="100"/>
      <c r="Y101" s="78"/>
      <c r="Z101" s="79"/>
      <c r="AG101" s="155" t="s">
        <v>194</v>
      </c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6"/>
      <c r="AS101" s="156"/>
      <c r="AT101" s="156"/>
      <c r="AU101" s="157"/>
      <c r="BA101" s="78"/>
      <c r="BB101" s="78"/>
      <c r="BC101" s="79"/>
    </row>
    <row r="102" spans="1:55" s="5" customFormat="1" ht="24" customHeight="1" thickBot="1">
      <c r="E102" s="101" t="s">
        <v>57</v>
      </c>
      <c r="F102" s="114"/>
      <c r="G102" s="114"/>
      <c r="H102" s="114"/>
      <c r="I102" s="114"/>
      <c r="J102" s="103" t="s">
        <v>55</v>
      </c>
      <c r="K102" s="103"/>
      <c r="L102" s="103"/>
      <c r="M102" s="103"/>
      <c r="N102" s="103"/>
      <c r="O102" s="104"/>
      <c r="P102" s="104"/>
      <c r="Q102" s="104"/>
      <c r="R102" s="104"/>
      <c r="S102" s="105"/>
      <c r="Y102" s="78"/>
      <c r="Z102" s="79"/>
      <c r="AG102" s="158"/>
      <c r="AH102" s="159"/>
      <c r="AI102" s="159"/>
      <c r="AJ102" s="159"/>
      <c r="AK102" s="159"/>
      <c r="AL102" s="159"/>
      <c r="AM102" s="159"/>
      <c r="AN102" s="159"/>
      <c r="AO102" s="159"/>
      <c r="AP102" s="159"/>
      <c r="AQ102" s="159"/>
      <c r="AR102" s="159"/>
      <c r="AS102" s="159"/>
      <c r="AT102" s="159"/>
      <c r="AU102" s="160"/>
      <c r="BA102" s="78"/>
      <c r="BB102" s="78"/>
      <c r="BC102" s="79"/>
    </row>
    <row r="103" spans="1:55" s="8" customFormat="1" ht="30.75" customHeight="1" thickBot="1">
      <c r="A103" s="28"/>
      <c r="B103" s="28"/>
      <c r="C103" s="29"/>
      <c r="D103" s="28"/>
      <c r="E103" s="109">
        <v>1</v>
      </c>
      <c r="F103" s="110"/>
      <c r="G103" s="111"/>
      <c r="H103" s="112"/>
      <c r="I103" s="113"/>
      <c r="J103" s="109">
        <v>2</v>
      </c>
      <c r="K103" s="110"/>
      <c r="L103" s="111"/>
      <c r="M103" s="112"/>
      <c r="N103" s="113"/>
      <c r="O103" s="109">
        <v>3</v>
      </c>
      <c r="P103" s="110"/>
      <c r="Q103" s="111"/>
      <c r="R103" s="112"/>
      <c r="S103" s="112"/>
      <c r="T103" s="153" t="s">
        <v>58</v>
      </c>
      <c r="U103" s="131" t="s">
        <v>59</v>
      </c>
      <c r="V103" s="143" t="s">
        <v>60</v>
      </c>
      <c r="W103" s="141" t="s">
        <v>61</v>
      </c>
      <c r="X103" s="125" t="s">
        <v>1</v>
      </c>
      <c r="Y103" s="82"/>
      <c r="Z103" s="83"/>
      <c r="AC103" s="28"/>
      <c r="AD103" s="28"/>
      <c r="AE103" s="29"/>
      <c r="AF103" s="28"/>
      <c r="AG103" s="109">
        <v>1</v>
      </c>
      <c r="AH103" s="110"/>
      <c r="AI103" s="111"/>
      <c r="AJ103" s="112"/>
      <c r="AK103" s="113"/>
      <c r="AL103" s="109">
        <v>2</v>
      </c>
      <c r="AM103" s="110"/>
      <c r="AN103" s="111"/>
      <c r="AO103" s="112"/>
      <c r="AP103" s="113"/>
      <c r="AQ103" s="109">
        <v>3</v>
      </c>
      <c r="AR103" s="110"/>
      <c r="AS103" s="111"/>
      <c r="AT103" s="112"/>
      <c r="AU103" s="112"/>
      <c r="AV103" s="153" t="s">
        <v>58</v>
      </c>
      <c r="AW103" s="131" t="s">
        <v>59</v>
      </c>
      <c r="AX103" s="143" t="s">
        <v>60</v>
      </c>
      <c r="AY103" s="141" t="s">
        <v>61</v>
      </c>
      <c r="AZ103" s="125" t="s">
        <v>1</v>
      </c>
      <c r="BA103" s="82"/>
      <c r="BB103" s="82"/>
      <c r="BC103" s="83"/>
    </row>
    <row r="104" spans="1:55" ht="39" customHeight="1" thickBot="1">
      <c r="A104" s="30"/>
      <c r="B104" s="31" t="s">
        <v>191</v>
      </c>
      <c r="C104" s="32" t="s">
        <v>0</v>
      </c>
      <c r="D104" s="33" t="s">
        <v>2</v>
      </c>
      <c r="E104" s="34" t="s">
        <v>58</v>
      </c>
      <c r="F104" s="34" t="s">
        <v>4</v>
      </c>
      <c r="G104" s="35" t="s">
        <v>5</v>
      </c>
      <c r="H104" s="36" t="s">
        <v>6</v>
      </c>
      <c r="I104" s="37" t="s">
        <v>7</v>
      </c>
      <c r="J104" s="34" t="s">
        <v>58</v>
      </c>
      <c r="K104" s="34" t="s">
        <v>4</v>
      </c>
      <c r="L104" s="35" t="s">
        <v>5</v>
      </c>
      <c r="M104" s="36" t="s">
        <v>6</v>
      </c>
      <c r="N104" s="37" t="s">
        <v>7</v>
      </c>
      <c r="O104" s="34" t="s">
        <v>58</v>
      </c>
      <c r="P104" s="34" t="s">
        <v>4</v>
      </c>
      <c r="Q104" s="35" t="s">
        <v>5</v>
      </c>
      <c r="R104" s="36" t="s">
        <v>6</v>
      </c>
      <c r="S104" s="36" t="s">
        <v>7</v>
      </c>
      <c r="T104" s="154"/>
      <c r="U104" s="132"/>
      <c r="V104" s="144"/>
      <c r="W104" s="142"/>
      <c r="X104" s="126"/>
      <c r="Y104" s="80"/>
      <c r="Z104" s="81"/>
      <c r="AC104" s="30"/>
      <c r="AD104" s="31" t="s">
        <v>191</v>
      </c>
      <c r="AE104" s="32" t="s">
        <v>0</v>
      </c>
      <c r="AF104" s="33" t="s">
        <v>2</v>
      </c>
      <c r="AG104" s="34" t="s">
        <v>3</v>
      </c>
      <c r="AH104" s="34" t="s">
        <v>4</v>
      </c>
      <c r="AI104" s="35" t="s">
        <v>5</v>
      </c>
      <c r="AJ104" s="36" t="s">
        <v>6</v>
      </c>
      <c r="AK104" s="37" t="s">
        <v>7</v>
      </c>
      <c r="AL104" s="34" t="s">
        <v>3</v>
      </c>
      <c r="AM104" s="34" t="s">
        <v>4</v>
      </c>
      <c r="AN104" s="35" t="s">
        <v>5</v>
      </c>
      <c r="AO104" s="36" t="s">
        <v>6</v>
      </c>
      <c r="AP104" s="37" t="s">
        <v>7</v>
      </c>
      <c r="AQ104" s="34" t="s">
        <v>3</v>
      </c>
      <c r="AR104" s="34" t="s">
        <v>4</v>
      </c>
      <c r="AS104" s="35" t="s">
        <v>5</v>
      </c>
      <c r="AT104" s="36" t="s">
        <v>6</v>
      </c>
      <c r="AU104" s="37" t="s">
        <v>7</v>
      </c>
      <c r="AV104" s="154"/>
      <c r="AW104" s="132"/>
      <c r="AX104" s="144"/>
      <c r="AY104" s="142"/>
      <c r="AZ104" s="126"/>
      <c r="BA104" s="80"/>
      <c r="BB104" s="80"/>
      <c r="BC104" s="81"/>
    </row>
    <row r="105" spans="1:55" s="5" customFormat="1" ht="26.25" customHeight="1">
      <c r="A105" s="106">
        <v>1</v>
      </c>
      <c r="B105" s="11" t="s">
        <v>106</v>
      </c>
      <c r="C105" s="12" t="s">
        <v>107</v>
      </c>
      <c r="D105" s="25">
        <v>15</v>
      </c>
      <c r="E105" s="119"/>
      <c r="F105" s="120"/>
      <c r="G105" s="120"/>
      <c r="H105" s="120"/>
      <c r="I105" s="123"/>
      <c r="J105" s="115">
        <f>IF((K105+K106)&gt;(F107+F108),2,IF((K105+K106)&lt;(F107+F108),,IF(N105&gt;I107,2,IF(N105&lt;I107,,1))))</f>
        <v>1</v>
      </c>
      <c r="K105" s="6">
        <f>IF(ISBLANK(L105),0,IF(M105&gt;H107,2,IF(M105=H107,1,0)))</f>
        <v>0</v>
      </c>
      <c r="L105" s="38"/>
      <c r="M105" s="9">
        <f>IF(ISBLANK($D105),0,L105/$D105)</f>
        <v>0</v>
      </c>
      <c r="N105" s="117">
        <f>IF(($D105+$D106)=0,0,(L105+L106)/($D105+$D106))</f>
        <v>0</v>
      </c>
      <c r="O105" s="115">
        <f>IF((P105+P106)&gt;(F109+F110),2,IF((P105+P106)&lt;(F109+F110),0,IF(S105&gt;I109,2,IF(S105&lt;I109,0,1))))</f>
        <v>1</v>
      </c>
      <c r="P105" s="6">
        <f>IF(ISBLANK(Q105),0,IF(R105&gt;H109,2,IF(R105=H109,1,0)))</f>
        <v>0</v>
      </c>
      <c r="Q105" s="38"/>
      <c r="R105" s="9">
        <f>IF(ISBLANK($D105),0,Q105/$D105)</f>
        <v>0</v>
      </c>
      <c r="S105" s="137">
        <f>IF(($D105+$D106)=0,0,(Q105+Q106)/($D105+$D106))</f>
        <v>0</v>
      </c>
      <c r="T105" s="149">
        <f>O105+J105+E105</f>
        <v>2</v>
      </c>
      <c r="U105" s="133">
        <f>K105+K106+P105+P106</f>
        <v>0</v>
      </c>
      <c r="V105" s="145">
        <f>(L105+L106+Q105+Q106)/(2*(D105+D106))</f>
        <v>0</v>
      </c>
      <c r="W105" s="139">
        <f>T105*1000+U105*100+V105*100</f>
        <v>2000</v>
      </c>
      <c r="X105" s="127">
        <f>RANK(W105,W105:W110,0)</f>
        <v>1</v>
      </c>
      <c r="Y105" s="78"/>
      <c r="Z105" s="79"/>
      <c r="AC105" s="106">
        <v>1</v>
      </c>
      <c r="AD105" s="65"/>
      <c r="AE105" s="66"/>
      <c r="AF105" s="67"/>
      <c r="AG105" s="119"/>
      <c r="AH105" s="120"/>
      <c r="AI105" s="120"/>
      <c r="AJ105" s="120"/>
      <c r="AK105" s="123"/>
      <c r="AL105" s="115">
        <f>IF((AM105+AM106)&gt;(AH107+AH108),2,IF((AM105+AM106)&lt;(AH107+AH108),,IF(AP105&gt;AK107,2,IF(AP105&lt;AK107,,1))))</f>
        <v>1</v>
      </c>
      <c r="AM105" s="6">
        <f>IF(ISBLANK(AN105),0,IF(AO105&gt;AJ107,2,IF(AO105=AJ107,1,0)))</f>
        <v>0</v>
      </c>
      <c r="AN105" s="38"/>
      <c r="AO105" s="9">
        <f>IF(ISBLANK($D105),0,AN105/$D105)</f>
        <v>0</v>
      </c>
      <c r="AP105" s="117">
        <f>IF(($D105+$D106)=0,0,(AN105+AN106)/($D105+$D106))</f>
        <v>0</v>
      </c>
      <c r="AQ105" s="115">
        <f>IF((AR105+AR106)&gt;(AH109+AH110),2,IF((AR105+AR106)&lt;(AH109+AH110),0,IF(AU105&gt;AK109,2,IF(AU105&lt;AK109,0,1))))</f>
        <v>1</v>
      </c>
      <c r="AR105" s="6">
        <f>IF(ISBLANK(AS105),0,IF(AT105&gt;AJ109,2,IF(AT105=AJ109,1,0)))</f>
        <v>0</v>
      </c>
      <c r="AS105" s="38"/>
      <c r="AT105" s="9">
        <f>IF(ISBLANK($D105),0,AS105/$D105)</f>
        <v>0</v>
      </c>
      <c r="AU105" s="137">
        <f>IF(($D105+$D106)=0,0,(AS105+AS106)/($D105+$D106))</f>
        <v>0</v>
      </c>
      <c r="AV105" s="149">
        <f>AQ105+AL105+AG105</f>
        <v>2</v>
      </c>
      <c r="AW105" s="133">
        <f>AM105+AM106+AR105+AR106</f>
        <v>0</v>
      </c>
      <c r="AX105" s="145" t="e">
        <f>(AN105+AN106+AS105+AS106)/(2*(AF105+AF106))</f>
        <v>#DIV/0!</v>
      </c>
      <c r="AY105" s="139" t="e">
        <f>AV105*1000+AW105*100+AX105*100</f>
        <v>#DIV/0!</v>
      </c>
      <c r="AZ105" s="127" t="e">
        <f>RANK(AY105,AY105:AY110,0)</f>
        <v>#DIV/0!</v>
      </c>
      <c r="BA105" s="78"/>
      <c r="BB105" s="78"/>
      <c r="BC105" s="79"/>
    </row>
    <row r="106" spans="1:55" s="5" customFormat="1" ht="26.25" customHeight="1" thickBot="1">
      <c r="A106" s="107"/>
      <c r="B106" s="13" t="s">
        <v>108</v>
      </c>
      <c r="C106" s="14" t="s">
        <v>107</v>
      </c>
      <c r="D106" s="26">
        <v>15</v>
      </c>
      <c r="E106" s="121"/>
      <c r="F106" s="122"/>
      <c r="G106" s="122"/>
      <c r="H106" s="122"/>
      <c r="I106" s="124"/>
      <c r="J106" s="116"/>
      <c r="K106" s="7">
        <f>IF(ISBLANK(L106),,IF(M106&gt;H108,2,IF(M106=H108,1,0)))</f>
        <v>0</v>
      </c>
      <c r="L106" s="39"/>
      <c r="M106" s="10">
        <f>IF(ISBLANK($D106),0,L106/$D106)</f>
        <v>0</v>
      </c>
      <c r="N106" s="118"/>
      <c r="O106" s="116"/>
      <c r="P106" s="7">
        <f>IF(ISBLANK(Q106),0,IF(R106&gt;H110,2,IF(R106=H110,1,0)))</f>
        <v>0</v>
      </c>
      <c r="Q106" s="39"/>
      <c r="R106" s="10">
        <f>IF(ISBLANK($D106),0,Q106/$D106)</f>
        <v>0</v>
      </c>
      <c r="S106" s="138"/>
      <c r="T106" s="150"/>
      <c r="U106" s="134"/>
      <c r="V106" s="146"/>
      <c r="W106" s="140"/>
      <c r="X106" s="128"/>
      <c r="Y106" s="78"/>
      <c r="Z106" s="79"/>
      <c r="AC106" s="107"/>
      <c r="AD106" s="68"/>
      <c r="AE106" s="69"/>
      <c r="AF106" s="70"/>
      <c r="AG106" s="121"/>
      <c r="AH106" s="122"/>
      <c r="AI106" s="122"/>
      <c r="AJ106" s="122"/>
      <c r="AK106" s="124"/>
      <c r="AL106" s="116"/>
      <c r="AM106" s="7">
        <f>IF(ISBLANK(AN106),,IF(AO106&gt;AJ108,2,IF(AO106=AJ108,1,0)))</f>
        <v>0</v>
      </c>
      <c r="AN106" s="39"/>
      <c r="AO106" s="10">
        <f>IF(ISBLANK($D106),0,AN106/$D106)</f>
        <v>0</v>
      </c>
      <c r="AP106" s="118"/>
      <c r="AQ106" s="116"/>
      <c r="AR106" s="7">
        <f>IF(ISBLANK(AS106),0,IF(AT106&gt;AJ110,2,IF(AT106=AJ110,1,0)))</f>
        <v>0</v>
      </c>
      <c r="AS106" s="39"/>
      <c r="AT106" s="10">
        <f>IF(ISBLANK($D106),0,AS106/$D106)</f>
        <v>0</v>
      </c>
      <c r="AU106" s="138"/>
      <c r="AV106" s="150"/>
      <c r="AW106" s="134"/>
      <c r="AX106" s="146"/>
      <c r="AY106" s="140"/>
      <c r="AZ106" s="128"/>
      <c r="BA106" s="78"/>
      <c r="BB106" s="78"/>
      <c r="BC106" s="79"/>
    </row>
    <row r="107" spans="1:55" s="5" customFormat="1" ht="26.25" customHeight="1" thickBot="1">
      <c r="A107" s="106">
        <v>2</v>
      </c>
      <c r="B107" s="15" t="s">
        <v>109</v>
      </c>
      <c r="C107" s="16" t="s">
        <v>100</v>
      </c>
      <c r="D107" s="27">
        <v>15</v>
      </c>
      <c r="E107" s="115">
        <f>IF((F107+F108)&gt;(K105+K106),2,IF((F107+F108)&lt;(K105+K106),0,IF(I107&gt;N105,2,IF(I107&lt;N105,0,1))))</f>
        <v>1</v>
      </c>
      <c r="F107" s="6">
        <f>IF(ISBLANK(G107),0,IF(H107&gt;M105,2,IF(H107=M105,1,0)))</f>
        <v>0</v>
      </c>
      <c r="G107" s="38"/>
      <c r="H107" s="9">
        <f>IF(ISBLANK($D107),0,G107/$D107)</f>
        <v>0</v>
      </c>
      <c r="I107" s="117">
        <f>IF(($D107+$D108)=0,0,(G107+G108)/($D107+$D108))</f>
        <v>0</v>
      </c>
      <c r="J107" s="119"/>
      <c r="K107" s="120"/>
      <c r="L107" s="120"/>
      <c r="M107" s="120"/>
      <c r="N107" s="123"/>
      <c r="O107" s="115">
        <f>IF((P107+P108)&gt;(M109+M110),2,IF((P107+P108)&lt;(M109+M110),0,IF(S107&gt;N109,2,IF(S107&lt;N109,0,1))))</f>
        <v>1</v>
      </c>
      <c r="P107" s="6">
        <f>IF(ISBLANK(Q107),0,IF(R107&gt;M109,2,IF(R107=M109,1,0)))</f>
        <v>0</v>
      </c>
      <c r="Q107" s="38"/>
      <c r="R107" s="9">
        <f>IF(ISBLANK($D107),0,Q107/$D107)</f>
        <v>0</v>
      </c>
      <c r="S107" s="137">
        <f>IF(($D107+$D108)=0,0,(Q107+Q108)/($D107+$D108))</f>
        <v>0</v>
      </c>
      <c r="T107" s="149">
        <f>O107+J107+E107</f>
        <v>2</v>
      </c>
      <c r="U107" s="133">
        <f>F107+F108+P107+P108</f>
        <v>0</v>
      </c>
      <c r="V107" s="145">
        <f>(G107+G108+Q107+Q108)/(2*(D107+D108))</f>
        <v>0</v>
      </c>
      <c r="W107" s="139">
        <f t="shared" ref="W107" si="20">T107*1000+U107*100+V107*100</f>
        <v>2000</v>
      </c>
      <c r="X107" s="127">
        <f>RANK(W107,W105:W110,0)</f>
        <v>1</v>
      </c>
      <c r="Y107" s="86"/>
      <c r="Z107" s="85"/>
      <c r="AA107" s="86"/>
      <c r="AB107" s="85"/>
      <c r="AC107" s="106">
        <v>2</v>
      </c>
      <c r="AD107" s="71"/>
      <c r="AE107" s="72"/>
      <c r="AF107" s="73"/>
      <c r="AG107" s="115">
        <f>IF((AH107+AH108)&gt;(AM105+AM106),2,IF((AH107+AH108)&lt;(AM105+AM106),0,IF(AK107&gt;AP105,2,IF(AK107&lt;AP105,0,1))))</f>
        <v>1</v>
      </c>
      <c r="AH107" s="6">
        <f>IF(ISBLANK(AI107),0,IF(AJ107&gt;AO105,2,IF(AJ107=AO105,1,0)))</f>
        <v>0</v>
      </c>
      <c r="AI107" s="38"/>
      <c r="AJ107" s="9">
        <f>IF(ISBLANK($D107),0,AI107/$D107)</f>
        <v>0</v>
      </c>
      <c r="AK107" s="117">
        <f>IF(($D107+$D108)=0,0,(AI107+AI108)/($D107+$D108))</f>
        <v>0</v>
      </c>
      <c r="AL107" s="119"/>
      <c r="AM107" s="120"/>
      <c r="AN107" s="120"/>
      <c r="AO107" s="120"/>
      <c r="AP107" s="123"/>
      <c r="AQ107" s="115">
        <f>IF((AR107+AR108)&gt;(AO109+AO110),2,IF((AR107+AR108)&lt;(AO109+AO110),0,IF(AU107&gt;AP109,2,IF(AU107&lt;AP109,0,1))))</f>
        <v>1</v>
      </c>
      <c r="AR107" s="6">
        <f>IF(ISBLANK(AS107),0,IF(AT107&gt;AO109,2,IF(AT107=AO109,1,0)))</f>
        <v>0</v>
      </c>
      <c r="AS107" s="38"/>
      <c r="AT107" s="9">
        <f>IF(ISBLANK($D107),0,AS107/$D107)</f>
        <v>0</v>
      </c>
      <c r="AU107" s="137">
        <f>IF(($D107+$D108)=0,0,(AS107+AS108)/($D107+$D108))</f>
        <v>0</v>
      </c>
      <c r="AV107" s="149">
        <f>AQ107+AL107+AG107</f>
        <v>2</v>
      </c>
      <c r="AW107" s="133">
        <f>AH107+AH108+AR107+AR108</f>
        <v>0</v>
      </c>
      <c r="AX107" s="145" t="e">
        <f>(AI107+AI108+AS107+AS108)/(2*(AF107+AF108))</f>
        <v>#DIV/0!</v>
      </c>
      <c r="AY107" s="139" t="e">
        <f t="shared" ref="AY107" si="21">AV107*1000+AW107*100+AX107*100</f>
        <v>#DIV/0!</v>
      </c>
      <c r="AZ107" s="127" t="e">
        <f>RANK(AY107,AY105:AY110,0)</f>
        <v>#DIV/0!</v>
      </c>
      <c r="BA107" s="84"/>
      <c r="BB107" s="84"/>
      <c r="BC107" s="85"/>
    </row>
    <row r="108" spans="1:55" s="5" customFormat="1" ht="26.25" customHeight="1" thickBot="1">
      <c r="A108" s="107"/>
      <c r="B108" s="13" t="s">
        <v>110</v>
      </c>
      <c r="C108" s="17" t="s">
        <v>100</v>
      </c>
      <c r="D108" s="26">
        <v>20</v>
      </c>
      <c r="E108" s="116"/>
      <c r="F108" s="7">
        <f>IF(ISBLANK(G108),0,IF(H108&gt;M106,2,IF(H108=M106,1,0)))</f>
        <v>0</v>
      </c>
      <c r="G108" s="39"/>
      <c r="H108" s="10">
        <f>IF(ISBLANK($D108),0,G108/$D108)</f>
        <v>0</v>
      </c>
      <c r="I108" s="118"/>
      <c r="J108" s="121"/>
      <c r="K108" s="122"/>
      <c r="L108" s="122"/>
      <c r="M108" s="122"/>
      <c r="N108" s="124"/>
      <c r="O108" s="116"/>
      <c r="P108" s="7">
        <f>IF(ISBLANK(Q108),0,IF(R108&gt;M110,2,IF(R108=M110,1,0)))</f>
        <v>0</v>
      </c>
      <c r="Q108" s="39"/>
      <c r="R108" s="10">
        <f>IF(ISBLANK($D108),0,Q108/$D108)</f>
        <v>0</v>
      </c>
      <c r="S108" s="138"/>
      <c r="T108" s="151"/>
      <c r="U108" s="135"/>
      <c r="V108" s="147"/>
      <c r="W108" s="140"/>
      <c r="X108" s="128"/>
      <c r="Y108" s="78"/>
      <c r="Z108" s="79"/>
      <c r="AC108" s="107"/>
      <c r="AD108" s="68"/>
      <c r="AE108" s="74"/>
      <c r="AF108" s="70"/>
      <c r="AG108" s="116"/>
      <c r="AH108" s="7">
        <f>IF(ISBLANK(AI108),0,IF(AJ108&gt;AO106,2,IF(AJ108=AO106,1,0)))</f>
        <v>0</v>
      </c>
      <c r="AI108" s="39"/>
      <c r="AJ108" s="10">
        <f>IF(ISBLANK($D108),0,AI108/$D108)</f>
        <v>0</v>
      </c>
      <c r="AK108" s="118"/>
      <c r="AL108" s="121"/>
      <c r="AM108" s="122"/>
      <c r="AN108" s="122"/>
      <c r="AO108" s="122"/>
      <c r="AP108" s="124"/>
      <c r="AQ108" s="116"/>
      <c r="AR108" s="7">
        <f>IF(ISBLANK(AS108),0,IF(AT108&gt;AO110,2,IF(AT108=AO110,1,0)))</f>
        <v>0</v>
      </c>
      <c r="AS108" s="39"/>
      <c r="AT108" s="10">
        <f>IF(ISBLANK($D108),0,AS108/$D108)</f>
        <v>0</v>
      </c>
      <c r="AU108" s="138"/>
      <c r="AV108" s="151"/>
      <c r="AW108" s="135"/>
      <c r="AX108" s="147"/>
      <c r="AY108" s="140"/>
      <c r="AZ108" s="128"/>
    </row>
    <row r="109" spans="1:55" s="5" customFormat="1" ht="26.25" customHeight="1">
      <c r="A109" s="108">
        <v>3</v>
      </c>
      <c r="B109" s="15" t="s">
        <v>111</v>
      </c>
      <c r="C109" s="18" t="s">
        <v>66</v>
      </c>
      <c r="D109" s="27">
        <v>15</v>
      </c>
      <c r="E109" s="115">
        <f>IF((F109+F110)&gt;(P105+P106),2,IF((F109+F110)&lt;(P105+P106),0,IF(I109&gt;S105,2,IF(I109&lt;S105,0,1))))</f>
        <v>1</v>
      </c>
      <c r="F109" s="6">
        <f>IF(ISBLANK(G109),0,IF(H109&gt;R105,2,IF(H109=R105,1,0)))</f>
        <v>0</v>
      </c>
      <c r="G109" s="38"/>
      <c r="H109" s="9">
        <f>IF(ISBLANK($D109),0,G109/$D109)</f>
        <v>0</v>
      </c>
      <c r="I109" s="117">
        <f>IF(($D109+$D110)=0,0,(G109+G110)/($D109+$D110))</f>
        <v>0</v>
      </c>
      <c r="J109" s="115">
        <f>IF((K109+K110)&gt;(P107+P108),2,IF((K109+K110)&lt;(P107+P108),0,IF(N109&gt;S107,2,IF(N109&lt;S107,0,1))))</f>
        <v>1</v>
      </c>
      <c r="K109" s="6">
        <f>IF(ISBLANK(L109),0,IF(M109&gt;R107,2,IF(M109=R107,1,0)))</f>
        <v>0</v>
      </c>
      <c r="L109" s="38"/>
      <c r="M109" s="9">
        <f>IF(ISBLANK($D109),0,L109/$D109)</f>
        <v>0</v>
      </c>
      <c r="N109" s="117">
        <f>IF(($D109+$D110)=0,0,(L109+L110)/($D109+$D110))</f>
        <v>0</v>
      </c>
      <c r="O109" s="119"/>
      <c r="P109" s="120"/>
      <c r="Q109" s="120"/>
      <c r="R109" s="120"/>
      <c r="S109" s="120"/>
      <c r="T109" s="152">
        <f>O109+J109+E109</f>
        <v>2</v>
      </c>
      <c r="U109" s="136">
        <f>F109+F110+K109+K110</f>
        <v>0</v>
      </c>
      <c r="V109" s="148">
        <f>(L109+L110+G109+G110)/(2*(D109+D110))</f>
        <v>0</v>
      </c>
      <c r="W109" s="139">
        <f t="shared" ref="W109" si="22">T109*1000+U109*100+V109*100</f>
        <v>2000</v>
      </c>
      <c r="X109" s="129">
        <f>RANK(W109,W105:W110,0)</f>
        <v>1</v>
      </c>
      <c r="Y109" s="78"/>
      <c r="Z109" s="79"/>
      <c r="AC109" s="108">
        <v>3</v>
      </c>
      <c r="AD109" s="71"/>
      <c r="AE109" s="75"/>
      <c r="AF109" s="73"/>
      <c r="AG109" s="115">
        <f>IF((AH109+AH110)&gt;(AR105+AR106),2,IF((AH109+AH110)&lt;(AR105+AR106),0,IF(AK109&gt;AU105,2,IF(AK109&lt;AU105,0,1))))</f>
        <v>1</v>
      </c>
      <c r="AH109" s="6">
        <f>IF(ISBLANK(AI109),0,IF(AJ109&gt;AT105,2,IF(AJ109=AT105,1,0)))</f>
        <v>0</v>
      </c>
      <c r="AI109" s="38"/>
      <c r="AJ109" s="9">
        <f>IF(ISBLANK($D109),0,AI109/$D109)</f>
        <v>0</v>
      </c>
      <c r="AK109" s="117">
        <f>IF(($D109+$D110)=0,0,(AI109+AI110)/($D109+$D110))</f>
        <v>0</v>
      </c>
      <c r="AL109" s="115">
        <f>IF((AM109+AM110)&gt;(AR107+AR108),2,IF((AM109+AM110)&lt;(AR107+AR108),0,IF(AP109&gt;AU107,2,IF(AP109&lt;AU107,0,1))))</f>
        <v>1</v>
      </c>
      <c r="AM109" s="6">
        <f>IF(ISBLANK(AN109),0,IF(AO109&gt;AT107,2,IF(AO109=AT107,1,0)))</f>
        <v>0</v>
      </c>
      <c r="AN109" s="38"/>
      <c r="AO109" s="9">
        <f>IF(ISBLANK($D109),0,AN109/$D109)</f>
        <v>0</v>
      </c>
      <c r="AP109" s="117">
        <f>IF(($D109+$D110)=0,0,(AN109+AN110)/($D109+$D110))</f>
        <v>0</v>
      </c>
      <c r="AQ109" s="119"/>
      <c r="AR109" s="120"/>
      <c r="AS109" s="120"/>
      <c r="AT109" s="120"/>
      <c r="AU109" s="120"/>
      <c r="AV109" s="152">
        <f>AQ109+AL109+AG109</f>
        <v>2</v>
      </c>
      <c r="AW109" s="136">
        <f>AH109+AH110+AM109+AM110</f>
        <v>0</v>
      </c>
      <c r="AX109" s="148" t="e">
        <f>(AN109+AN110+AI109+AI110)/(2*(AF109+AF110))</f>
        <v>#DIV/0!</v>
      </c>
      <c r="AY109" s="139" t="e">
        <f t="shared" ref="AY109" si="23">AV109*1000+AW109*100+AX109*100</f>
        <v>#DIV/0!</v>
      </c>
      <c r="AZ109" s="129" t="e">
        <f>RANK(AY109,AY105:AY110,0)</f>
        <v>#DIV/0!</v>
      </c>
    </row>
    <row r="110" spans="1:55" s="5" customFormat="1" ht="26.25" customHeight="1" thickBot="1">
      <c r="A110" s="107"/>
      <c r="B110" s="13" t="s">
        <v>112</v>
      </c>
      <c r="C110" s="14" t="s">
        <v>66</v>
      </c>
      <c r="D110" s="26">
        <v>25</v>
      </c>
      <c r="E110" s="116"/>
      <c r="F110" s="7">
        <f>IF(ISBLANK(G110),0,IF(H110&gt;R106,2,IF(H110=R106,1,0)))</f>
        <v>0</v>
      </c>
      <c r="G110" s="39"/>
      <c r="H110" s="10">
        <f>IF(ISBLANK($D110),0,G110/$D110)</f>
        <v>0</v>
      </c>
      <c r="I110" s="118"/>
      <c r="J110" s="116"/>
      <c r="K110" s="7">
        <f>IF(ISBLANK(L110),0,IF(M110&gt;R108,2,IF(M110=R108,1,0)))</f>
        <v>0</v>
      </c>
      <c r="L110" s="39"/>
      <c r="M110" s="10">
        <f>IF(ISBLANK($D110),0,L110/$D110)</f>
        <v>0</v>
      </c>
      <c r="N110" s="118"/>
      <c r="O110" s="121"/>
      <c r="P110" s="122"/>
      <c r="Q110" s="122"/>
      <c r="R110" s="122"/>
      <c r="S110" s="122"/>
      <c r="T110" s="151"/>
      <c r="U110" s="135"/>
      <c r="V110" s="147"/>
      <c r="W110" s="140"/>
      <c r="X110" s="130"/>
      <c r="Y110" s="78"/>
      <c r="Z110" s="79"/>
      <c r="AC110" s="107"/>
      <c r="AD110" s="68"/>
      <c r="AE110" s="69"/>
      <c r="AF110" s="70"/>
      <c r="AG110" s="116"/>
      <c r="AH110" s="7">
        <f>IF(ISBLANK(AI110),0,IF(AJ110&gt;AT106,2,IF(AJ110=AT106,1,0)))</f>
        <v>0</v>
      </c>
      <c r="AI110" s="39"/>
      <c r="AJ110" s="10">
        <f>IF(ISBLANK($D110),0,AI110/$D110)</f>
        <v>0</v>
      </c>
      <c r="AK110" s="118"/>
      <c r="AL110" s="116"/>
      <c r="AM110" s="7">
        <f>IF(ISBLANK(AN110),0,IF(AO110&gt;AT108,2,IF(AO110=AT108,1,0)))</f>
        <v>0</v>
      </c>
      <c r="AN110" s="39"/>
      <c r="AO110" s="10">
        <f>IF(ISBLANK($D110),0,AN110/$D110)</f>
        <v>0</v>
      </c>
      <c r="AP110" s="118"/>
      <c r="AQ110" s="121"/>
      <c r="AR110" s="122"/>
      <c r="AS110" s="122"/>
      <c r="AT110" s="122"/>
      <c r="AU110" s="122"/>
      <c r="AV110" s="151"/>
      <c r="AW110" s="135"/>
      <c r="AX110" s="147"/>
      <c r="AY110" s="140"/>
      <c r="AZ110" s="130"/>
    </row>
    <row r="111" spans="1:55">
      <c r="Y111" s="80"/>
      <c r="Z111" s="81"/>
    </row>
    <row r="112" spans="1:55">
      <c r="Y112" s="80"/>
      <c r="Z112" s="81"/>
    </row>
    <row r="113" spans="1:28">
      <c r="Y113" s="80"/>
      <c r="Z113" s="81"/>
    </row>
    <row r="114" spans="1:28" ht="15.75" thickBot="1">
      <c r="Y114" s="78"/>
      <c r="Z114" s="79"/>
      <c r="AA114" s="5"/>
      <c r="AB114" s="5"/>
    </row>
    <row r="115" spans="1:28" s="5" customFormat="1" ht="24" customHeight="1">
      <c r="E115" s="97" t="s">
        <v>133</v>
      </c>
      <c r="F115" s="98"/>
      <c r="G115" s="98"/>
      <c r="H115" s="98"/>
      <c r="I115" s="98"/>
      <c r="J115" s="99" t="s">
        <v>129</v>
      </c>
      <c r="K115" s="99"/>
      <c r="L115" s="99"/>
      <c r="M115" s="99"/>
      <c r="N115" s="99"/>
      <c r="O115" s="99" t="s">
        <v>130</v>
      </c>
      <c r="P115" s="99"/>
      <c r="Q115" s="99"/>
      <c r="R115" s="99"/>
      <c r="S115" s="100"/>
      <c r="Y115" s="78"/>
      <c r="Z115" s="79"/>
    </row>
    <row r="116" spans="1:28" s="5" customFormat="1" ht="24" customHeight="1" thickBot="1">
      <c r="E116" s="101" t="s">
        <v>131</v>
      </c>
      <c r="F116" s="102"/>
      <c r="G116" s="102"/>
      <c r="H116" s="102"/>
      <c r="I116" s="102"/>
      <c r="J116" s="103" t="s">
        <v>132</v>
      </c>
      <c r="K116" s="103"/>
      <c r="L116" s="103"/>
      <c r="M116" s="103"/>
      <c r="N116" s="103"/>
      <c r="O116" s="104"/>
      <c r="P116" s="104"/>
      <c r="Q116" s="104"/>
      <c r="R116" s="104"/>
      <c r="S116" s="105"/>
      <c r="Y116" s="82"/>
      <c r="Z116" s="83"/>
      <c r="AA116" s="8"/>
      <c r="AB116" s="8"/>
    </row>
    <row r="117" spans="1:28" s="8" customFormat="1" ht="30.75" customHeight="1" thickBot="1">
      <c r="A117" s="28"/>
      <c r="B117" s="28"/>
      <c r="C117" s="29"/>
      <c r="D117" s="28"/>
      <c r="E117" s="109">
        <v>1</v>
      </c>
      <c r="F117" s="110"/>
      <c r="G117" s="111"/>
      <c r="H117" s="112"/>
      <c r="I117" s="113"/>
      <c r="J117" s="109">
        <v>2</v>
      </c>
      <c r="K117" s="110"/>
      <c r="L117" s="111"/>
      <c r="M117" s="112"/>
      <c r="N117" s="113"/>
      <c r="O117" s="109">
        <v>3</v>
      </c>
      <c r="P117" s="110"/>
      <c r="Q117" s="111"/>
      <c r="R117" s="112"/>
      <c r="S117" s="112"/>
      <c r="T117" s="153" t="s">
        <v>58</v>
      </c>
      <c r="U117" s="131" t="s">
        <v>59</v>
      </c>
      <c r="V117" s="143" t="s">
        <v>60</v>
      </c>
      <c r="W117" s="141" t="s">
        <v>61</v>
      </c>
      <c r="X117" s="125" t="s">
        <v>1</v>
      </c>
      <c r="Y117" s="80"/>
      <c r="Z117" s="81"/>
      <c r="AA117"/>
      <c r="AB117"/>
    </row>
    <row r="118" spans="1:28" ht="39" customHeight="1" thickBot="1">
      <c r="A118" s="30"/>
      <c r="B118" s="31" t="s">
        <v>191</v>
      </c>
      <c r="C118" s="32" t="s">
        <v>0</v>
      </c>
      <c r="D118" s="33" t="s">
        <v>2</v>
      </c>
      <c r="E118" s="34" t="s">
        <v>58</v>
      </c>
      <c r="F118" s="34" t="s">
        <v>4</v>
      </c>
      <c r="G118" s="35" t="s">
        <v>5</v>
      </c>
      <c r="H118" s="36" t="s">
        <v>6</v>
      </c>
      <c r="I118" s="37" t="s">
        <v>7</v>
      </c>
      <c r="J118" s="34" t="s">
        <v>58</v>
      </c>
      <c r="K118" s="34" t="s">
        <v>4</v>
      </c>
      <c r="L118" s="35" t="s">
        <v>5</v>
      </c>
      <c r="M118" s="36" t="s">
        <v>6</v>
      </c>
      <c r="N118" s="37" t="s">
        <v>7</v>
      </c>
      <c r="O118" s="34" t="s">
        <v>58</v>
      </c>
      <c r="P118" s="34" t="s">
        <v>4</v>
      </c>
      <c r="Q118" s="35" t="s">
        <v>5</v>
      </c>
      <c r="R118" s="36" t="s">
        <v>6</v>
      </c>
      <c r="S118" s="36" t="s">
        <v>7</v>
      </c>
      <c r="T118" s="154"/>
      <c r="U118" s="132"/>
      <c r="V118" s="144"/>
      <c r="W118" s="142"/>
      <c r="X118" s="126"/>
      <c r="Y118" s="78"/>
      <c r="Z118" s="79"/>
      <c r="AA118" s="5"/>
      <c r="AB118" s="5"/>
    </row>
    <row r="119" spans="1:28" s="5" customFormat="1" ht="26.25" customHeight="1">
      <c r="A119" s="106">
        <v>1</v>
      </c>
      <c r="B119" s="11" t="s">
        <v>113</v>
      </c>
      <c r="C119" s="12" t="s">
        <v>114</v>
      </c>
      <c r="D119" s="25">
        <v>15</v>
      </c>
      <c r="E119" s="119"/>
      <c r="F119" s="120"/>
      <c r="G119" s="120"/>
      <c r="H119" s="120"/>
      <c r="I119" s="123"/>
      <c r="J119" s="115">
        <f>IF((K119+K120)&gt;(F121+F122),2,IF((K119+K120)&lt;(F121+F122),,IF(N119&gt;I121,2,IF(N119&lt;I121,,1))))</f>
        <v>1</v>
      </c>
      <c r="K119" s="6">
        <f>IF(ISBLANK(L119),0,IF(M119&gt;H121,2,IF(M119=H121,1,0)))</f>
        <v>0</v>
      </c>
      <c r="L119" s="38"/>
      <c r="M119" s="9">
        <f>IF(ISBLANK($D119),0,L119/$D119)</f>
        <v>0</v>
      </c>
      <c r="N119" s="117">
        <f>IF(($D119+$D120)=0,0,(L119+L120)/($D119+$D120))</f>
        <v>0</v>
      </c>
      <c r="O119" s="115">
        <f>IF((P119+P120)&gt;(F123+F124),2,IF((P119+P120)&lt;(F123+F124),0,IF(S119&gt;I123,2,IF(S119&lt;I123,0,1))))</f>
        <v>1</v>
      </c>
      <c r="P119" s="6">
        <f>IF(ISBLANK(Q119),0,IF(R119&gt;H123,2,IF(R119=H123,1,0)))</f>
        <v>0</v>
      </c>
      <c r="Q119" s="38"/>
      <c r="R119" s="9">
        <f>IF(ISBLANK($D119),0,Q119/$D119)</f>
        <v>0</v>
      </c>
      <c r="S119" s="137">
        <f>IF(($D119+$D120)=0,0,(Q119+Q120)/($D119+$D120))</f>
        <v>0</v>
      </c>
      <c r="T119" s="149">
        <f>O119+J119+E119</f>
        <v>2</v>
      </c>
      <c r="U119" s="133">
        <f>K119+K120+P119+P120</f>
        <v>0</v>
      </c>
      <c r="V119" s="145">
        <f>(L119+L120+Q119+Q120)/(2*(D119+D120))</f>
        <v>0</v>
      </c>
      <c r="W119" s="139">
        <f>T119*1000+U119*100+V119*100</f>
        <v>2000</v>
      </c>
      <c r="X119" s="127">
        <f>RANK(W119,W119:W124,0)</f>
        <v>1</v>
      </c>
      <c r="Y119" s="78"/>
      <c r="Z119" s="79"/>
    </row>
    <row r="120" spans="1:28" s="5" customFormat="1" ht="26.25" customHeight="1" thickBot="1">
      <c r="A120" s="107"/>
      <c r="B120" s="13" t="s">
        <v>115</v>
      </c>
      <c r="C120" s="14" t="s">
        <v>114</v>
      </c>
      <c r="D120" s="26">
        <v>20</v>
      </c>
      <c r="E120" s="121"/>
      <c r="F120" s="122"/>
      <c r="G120" s="122"/>
      <c r="H120" s="122"/>
      <c r="I120" s="124"/>
      <c r="J120" s="116"/>
      <c r="K120" s="7">
        <f>IF(ISBLANK(L120),,IF(M120&gt;H122,2,IF(M120=H122,1,0)))</f>
        <v>0</v>
      </c>
      <c r="L120" s="39"/>
      <c r="M120" s="10">
        <f>IF(ISBLANK($D120),0,L120/$D120)</f>
        <v>0</v>
      </c>
      <c r="N120" s="118"/>
      <c r="O120" s="116"/>
      <c r="P120" s="7">
        <f>IF(ISBLANK(Q120),0,IF(R120&gt;H124,2,IF(R120=H124,1,0)))</f>
        <v>0</v>
      </c>
      <c r="Q120" s="39"/>
      <c r="R120" s="10">
        <f>IF(ISBLANK($D120),0,Q120/$D120)</f>
        <v>0</v>
      </c>
      <c r="S120" s="138"/>
      <c r="T120" s="150"/>
      <c r="U120" s="134"/>
      <c r="V120" s="146"/>
      <c r="W120" s="140"/>
      <c r="X120" s="128"/>
      <c r="Y120" s="84"/>
      <c r="Z120" s="85"/>
    </row>
    <row r="121" spans="1:28" s="5" customFormat="1" ht="26.25" customHeight="1">
      <c r="A121" s="106">
        <v>2</v>
      </c>
      <c r="B121" s="15" t="s">
        <v>116</v>
      </c>
      <c r="C121" s="16" t="s">
        <v>66</v>
      </c>
      <c r="D121" s="27">
        <v>15</v>
      </c>
      <c r="E121" s="115">
        <f>IF((F121+F122)&gt;(K119+K120),2,IF((F121+F122)&lt;(K119+K120),0,IF(I121&gt;N119,2,IF(I121&lt;N119,0,1))))</f>
        <v>1</v>
      </c>
      <c r="F121" s="6">
        <f>IF(ISBLANK(G121),0,IF(H121&gt;M119,2,IF(H121=M119,1,0)))</f>
        <v>0</v>
      </c>
      <c r="G121" s="38"/>
      <c r="H121" s="9">
        <f>IF(ISBLANK($D121),0,G121/$D121)</f>
        <v>0</v>
      </c>
      <c r="I121" s="117">
        <f>IF(($D121+$D122)=0,0,(G121+G122)/($D121+$D122))</f>
        <v>0</v>
      </c>
      <c r="J121" s="119"/>
      <c r="K121" s="120"/>
      <c r="L121" s="120"/>
      <c r="M121" s="120"/>
      <c r="N121" s="123"/>
      <c r="O121" s="115">
        <f>IF((P121+P122)&gt;(M123+M124),2,IF((P121+P122)&lt;(M123+M124),0,IF(S121&gt;N123,2,IF(S121&lt;N123,0,1))))</f>
        <v>1</v>
      </c>
      <c r="P121" s="6">
        <f>IF(ISBLANK(Q121),0,IF(R121&gt;M123,2,IF(R121=M123,1,0)))</f>
        <v>0</v>
      </c>
      <c r="Q121" s="38"/>
      <c r="R121" s="9">
        <f>IF(ISBLANK($D121),0,Q121/$D121)</f>
        <v>0</v>
      </c>
      <c r="S121" s="137">
        <f>IF(($D121+$D122)=0,0,(Q121+Q122)/($D121+$D122))</f>
        <v>0</v>
      </c>
      <c r="T121" s="149">
        <f>O121+J121+E121</f>
        <v>2</v>
      </c>
      <c r="U121" s="133">
        <f>F121+F122+P121+P122</f>
        <v>0</v>
      </c>
      <c r="V121" s="145">
        <f>(G121+G122+Q121+Q122)/(2*(D121+D122))</f>
        <v>0</v>
      </c>
      <c r="W121" s="139">
        <f t="shared" ref="W121" si="24">T121*1000+U121*100+V121*100</f>
        <v>2000</v>
      </c>
      <c r="X121" s="127">
        <f>RANK(W121,W119:W124,0)</f>
        <v>1</v>
      </c>
    </row>
    <row r="122" spans="1:28" s="5" customFormat="1" ht="26.25" customHeight="1" thickBot="1">
      <c r="A122" s="107"/>
      <c r="B122" s="13" t="s">
        <v>117</v>
      </c>
      <c r="C122" s="17" t="s">
        <v>66</v>
      </c>
      <c r="D122" s="26">
        <v>15</v>
      </c>
      <c r="E122" s="116"/>
      <c r="F122" s="7">
        <f>IF(ISBLANK(G122),0,IF(H122&gt;M120,2,IF(H122=M120,1,0)))</f>
        <v>0</v>
      </c>
      <c r="G122" s="39"/>
      <c r="H122" s="10">
        <f>IF(ISBLANK($D122),0,G122/$D122)</f>
        <v>0</v>
      </c>
      <c r="I122" s="118"/>
      <c r="J122" s="121"/>
      <c r="K122" s="122"/>
      <c r="L122" s="122"/>
      <c r="M122" s="122"/>
      <c r="N122" s="124"/>
      <c r="O122" s="116"/>
      <c r="P122" s="7">
        <f>IF(ISBLANK(Q122),0,IF(R122&gt;M124,2,IF(R122=M124,1,0)))</f>
        <v>0</v>
      </c>
      <c r="Q122" s="39"/>
      <c r="R122" s="10">
        <f>IF(ISBLANK($D122),0,Q122/$D122)</f>
        <v>0</v>
      </c>
      <c r="S122" s="138"/>
      <c r="T122" s="151"/>
      <c r="U122" s="135"/>
      <c r="V122" s="147"/>
      <c r="W122" s="140"/>
      <c r="X122" s="128"/>
    </row>
    <row r="123" spans="1:28" s="5" customFormat="1" ht="26.25" customHeight="1">
      <c r="A123" s="108">
        <v>3</v>
      </c>
      <c r="B123" s="15" t="s">
        <v>118</v>
      </c>
      <c r="C123" s="18" t="s">
        <v>14</v>
      </c>
      <c r="D123" s="27">
        <v>20</v>
      </c>
      <c r="E123" s="115">
        <f>IF((F123+F124)&gt;(P119+P120),2,IF((F123+F124)&lt;(P119+P120),0,IF(I123&gt;S119,2,IF(I123&lt;S119,0,1))))</f>
        <v>1</v>
      </c>
      <c r="F123" s="6">
        <f>IF(ISBLANK(G123),0,IF(H123&gt;R119,2,IF(H123=R119,1,0)))</f>
        <v>0</v>
      </c>
      <c r="G123" s="38"/>
      <c r="H123" s="9">
        <f>IF(ISBLANK($D123),0,G123/$D123)</f>
        <v>0</v>
      </c>
      <c r="I123" s="117">
        <f>IF(($D123+$D124)=0,0,(G123+G124)/($D123+$D124))</f>
        <v>0</v>
      </c>
      <c r="J123" s="115">
        <f>IF((K123+K124)&gt;(P121+P122),2,IF((K123+K124)&lt;(P121+P122),0,IF(N123&gt;S121,2,IF(N123&lt;S121,0,1))))</f>
        <v>1</v>
      </c>
      <c r="K123" s="6">
        <f>IF(ISBLANK(L123),0,IF(M123&gt;R121,2,IF(M123=R121,1,0)))</f>
        <v>0</v>
      </c>
      <c r="L123" s="38"/>
      <c r="M123" s="9">
        <f>IF(ISBLANK($D123),0,L123/$D123)</f>
        <v>0</v>
      </c>
      <c r="N123" s="117">
        <f>IF(($D123+$D124)=0,0,(L123+L124)/($D123+$D124))</f>
        <v>0</v>
      </c>
      <c r="O123" s="119"/>
      <c r="P123" s="120"/>
      <c r="Q123" s="120"/>
      <c r="R123" s="120"/>
      <c r="S123" s="120"/>
      <c r="T123" s="152">
        <f>O123+J123+E123</f>
        <v>2</v>
      </c>
      <c r="U123" s="136">
        <f>F123+F124+K123+K124</f>
        <v>0</v>
      </c>
      <c r="V123" s="148">
        <f>(L123+L124+G123+G124)/(2*(D123+D124))</f>
        <v>0</v>
      </c>
      <c r="W123" s="139">
        <f t="shared" ref="W123" si="25">T123*1000+U123*100+V123*100</f>
        <v>2000</v>
      </c>
      <c r="X123" s="129">
        <f>RANK(W123,W119:W124,0)</f>
        <v>1</v>
      </c>
    </row>
    <row r="124" spans="1:28" s="5" customFormat="1" ht="26.25" customHeight="1" thickBot="1">
      <c r="A124" s="107"/>
      <c r="B124" s="13" t="s">
        <v>119</v>
      </c>
      <c r="C124" s="14" t="s">
        <v>14</v>
      </c>
      <c r="D124" s="26">
        <v>30</v>
      </c>
      <c r="E124" s="116"/>
      <c r="F124" s="7">
        <f>IF(ISBLANK(G124),0,IF(H124&gt;R120,2,IF(H124=R120,1,0)))</f>
        <v>0</v>
      </c>
      <c r="G124" s="39"/>
      <c r="H124" s="10">
        <f>IF(ISBLANK($D124),0,G124/$D124)</f>
        <v>0</v>
      </c>
      <c r="I124" s="118"/>
      <c r="J124" s="116"/>
      <c r="K124" s="7">
        <f>IF(ISBLANK(L124),0,IF(M124&gt;R122,2,IF(M124=R122,1,0)))</f>
        <v>0</v>
      </c>
      <c r="L124" s="39"/>
      <c r="M124" s="10">
        <f>IF(ISBLANK($D124),0,L124/$D124)</f>
        <v>0</v>
      </c>
      <c r="N124" s="118"/>
      <c r="O124" s="121"/>
      <c r="P124" s="122"/>
      <c r="Q124" s="122"/>
      <c r="R124" s="122"/>
      <c r="S124" s="122"/>
      <c r="T124" s="151"/>
      <c r="U124" s="135"/>
      <c r="V124" s="147"/>
      <c r="W124" s="140"/>
      <c r="X124" s="130"/>
    </row>
    <row r="128" spans="1:28">
      <c r="J128" s="45"/>
    </row>
  </sheetData>
  <mergeCells count="564">
    <mergeCell ref="AY109:AY110"/>
    <mergeCell ref="AZ109:AZ110"/>
    <mergeCell ref="AF2:AU7"/>
    <mergeCell ref="AC109:AC110"/>
    <mergeCell ref="AG109:AG110"/>
    <mergeCell ref="AK109:AK110"/>
    <mergeCell ref="AL109:AL110"/>
    <mergeCell ref="AP109:AP110"/>
    <mergeCell ref="AQ109:AU110"/>
    <mergeCell ref="AV109:AV110"/>
    <mergeCell ref="AW109:AW110"/>
    <mergeCell ref="AX109:AX110"/>
    <mergeCell ref="AY105:AY106"/>
    <mergeCell ref="AZ105:AZ106"/>
    <mergeCell ref="AC107:AC108"/>
    <mergeCell ref="AG107:AG108"/>
    <mergeCell ref="AK107:AK108"/>
    <mergeCell ref="AL107:AP108"/>
    <mergeCell ref="AQ107:AQ108"/>
    <mergeCell ref="AU107:AU108"/>
    <mergeCell ref="AV107:AV108"/>
    <mergeCell ref="AW107:AW108"/>
    <mergeCell ref="AX107:AX108"/>
    <mergeCell ref="AY107:AY108"/>
    <mergeCell ref="AZ107:AZ108"/>
    <mergeCell ref="AC105:AC106"/>
    <mergeCell ref="AG105:AK106"/>
    <mergeCell ref="AL105:AL106"/>
    <mergeCell ref="AP105:AP106"/>
    <mergeCell ref="AQ105:AQ106"/>
    <mergeCell ref="AU105:AU106"/>
    <mergeCell ref="AV105:AV106"/>
    <mergeCell ref="AW105:AW106"/>
    <mergeCell ref="AX105:AX106"/>
    <mergeCell ref="AY70:AY71"/>
    <mergeCell ref="AZ70:AZ71"/>
    <mergeCell ref="AG101:AU102"/>
    <mergeCell ref="AG103:AK103"/>
    <mergeCell ref="AL103:AP103"/>
    <mergeCell ref="AQ103:AU103"/>
    <mergeCell ref="AV103:AV104"/>
    <mergeCell ref="AW103:AW104"/>
    <mergeCell ref="AX103:AX104"/>
    <mergeCell ref="AY103:AY104"/>
    <mergeCell ref="AZ103:AZ104"/>
    <mergeCell ref="AC70:AC71"/>
    <mergeCell ref="AG70:AG71"/>
    <mergeCell ref="AK70:AK71"/>
    <mergeCell ref="AL70:AL71"/>
    <mergeCell ref="AP70:AP71"/>
    <mergeCell ref="AQ70:AU71"/>
    <mergeCell ref="AV70:AV71"/>
    <mergeCell ref="AW70:AW71"/>
    <mergeCell ref="AX70:AX71"/>
    <mergeCell ref="AY66:AY67"/>
    <mergeCell ref="AZ66:AZ67"/>
    <mergeCell ref="AC68:AC69"/>
    <mergeCell ref="AG68:AG69"/>
    <mergeCell ref="AK68:AK69"/>
    <mergeCell ref="AL68:AP69"/>
    <mergeCell ref="AQ68:AQ69"/>
    <mergeCell ref="AU68:AU69"/>
    <mergeCell ref="AV68:AV69"/>
    <mergeCell ref="AW68:AW69"/>
    <mergeCell ref="AX68:AX69"/>
    <mergeCell ref="AY68:AY69"/>
    <mergeCell ref="AZ68:AZ69"/>
    <mergeCell ref="AC66:AC67"/>
    <mergeCell ref="AG66:AK67"/>
    <mergeCell ref="AL66:AL67"/>
    <mergeCell ref="AP66:AP67"/>
    <mergeCell ref="AQ66:AQ67"/>
    <mergeCell ref="AU66:AU67"/>
    <mergeCell ref="AV66:AV67"/>
    <mergeCell ref="AW66:AW67"/>
    <mergeCell ref="AX66:AX67"/>
    <mergeCell ref="AG62:AU63"/>
    <mergeCell ref="AG64:AK64"/>
    <mergeCell ref="AL64:AP64"/>
    <mergeCell ref="AQ64:AU64"/>
    <mergeCell ref="AV64:AV65"/>
    <mergeCell ref="AW64:AW65"/>
    <mergeCell ref="AX64:AX65"/>
    <mergeCell ref="AY64:AY65"/>
    <mergeCell ref="AZ64:AZ65"/>
    <mergeCell ref="AY29:AY30"/>
    <mergeCell ref="AZ29:AZ30"/>
    <mergeCell ref="AC31:AC32"/>
    <mergeCell ref="AG31:AG32"/>
    <mergeCell ref="AK31:AK32"/>
    <mergeCell ref="AL31:AL32"/>
    <mergeCell ref="AP31:AP32"/>
    <mergeCell ref="AQ31:AU32"/>
    <mergeCell ref="AV31:AV32"/>
    <mergeCell ref="AW31:AW32"/>
    <mergeCell ref="AX31:AX32"/>
    <mergeCell ref="AY31:AY32"/>
    <mergeCell ref="AZ31:AZ32"/>
    <mergeCell ref="AC29:AC30"/>
    <mergeCell ref="AG29:AG30"/>
    <mergeCell ref="AK29:AK30"/>
    <mergeCell ref="AL29:AP30"/>
    <mergeCell ref="AQ29:AQ30"/>
    <mergeCell ref="AU29:AU30"/>
    <mergeCell ref="AV29:AV30"/>
    <mergeCell ref="AW29:AW30"/>
    <mergeCell ref="AX29:AX30"/>
    <mergeCell ref="AV25:AV26"/>
    <mergeCell ref="AW25:AW26"/>
    <mergeCell ref="AX25:AX26"/>
    <mergeCell ref="AY25:AY26"/>
    <mergeCell ref="AZ25:AZ26"/>
    <mergeCell ref="AC27:AC28"/>
    <mergeCell ref="AG27:AK28"/>
    <mergeCell ref="AL27:AL28"/>
    <mergeCell ref="AP27:AP28"/>
    <mergeCell ref="AQ27:AQ28"/>
    <mergeCell ref="AU27:AU28"/>
    <mergeCell ref="AV27:AV28"/>
    <mergeCell ref="AW27:AW28"/>
    <mergeCell ref="AX27:AX28"/>
    <mergeCell ref="AY27:AY28"/>
    <mergeCell ref="AZ27:AZ28"/>
    <mergeCell ref="AG25:AK25"/>
    <mergeCell ref="AL25:AP25"/>
    <mergeCell ref="AQ25:AU25"/>
    <mergeCell ref="AG23:AU24"/>
    <mergeCell ref="U12:U13"/>
    <mergeCell ref="V12:V13"/>
    <mergeCell ref="W12:W13"/>
    <mergeCell ref="X12:X13"/>
    <mergeCell ref="A14:A15"/>
    <mergeCell ref="J14:J15"/>
    <mergeCell ref="N14:N15"/>
    <mergeCell ref="T12:T13"/>
    <mergeCell ref="X18:X19"/>
    <mergeCell ref="E23:I23"/>
    <mergeCell ref="J23:N23"/>
    <mergeCell ref="O23:S23"/>
    <mergeCell ref="V16:V17"/>
    <mergeCell ref="W16:W17"/>
    <mergeCell ref="X16:X17"/>
    <mergeCell ref="A18:A19"/>
    <mergeCell ref="E18:E19"/>
    <mergeCell ref="I18:I19"/>
    <mergeCell ref="J18:J19"/>
    <mergeCell ref="N18:N19"/>
    <mergeCell ref="O18:S19"/>
    <mergeCell ref="T18:T19"/>
    <mergeCell ref="A16:A17"/>
    <mergeCell ref="D2:S7"/>
    <mergeCell ref="X25:X26"/>
    <mergeCell ref="A27:A28"/>
    <mergeCell ref="J27:J28"/>
    <mergeCell ref="N27:N28"/>
    <mergeCell ref="T14:T15"/>
    <mergeCell ref="U14:U15"/>
    <mergeCell ref="V14:V15"/>
    <mergeCell ref="W14:W15"/>
    <mergeCell ref="X14:X15"/>
    <mergeCell ref="T16:T17"/>
    <mergeCell ref="U16:U17"/>
    <mergeCell ref="E12:I12"/>
    <mergeCell ref="J12:N12"/>
    <mergeCell ref="O12:S12"/>
    <mergeCell ref="E14:I15"/>
    <mergeCell ref="O14:O15"/>
    <mergeCell ref="S14:S15"/>
    <mergeCell ref="E10:I10"/>
    <mergeCell ref="J10:N10"/>
    <mergeCell ref="O10:S10"/>
    <mergeCell ref="E11:I11"/>
    <mergeCell ref="J11:N11"/>
    <mergeCell ref="O11:S11"/>
    <mergeCell ref="X38:X39"/>
    <mergeCell ref="E37:I37"/>
    <mergeCell ref="J37:N37"/>
    <mergeCell ref="O31:S32"/>
    <mergeCell ref="T27:T28"/>
    <mergeCell ref="U27:U28"/>
    <mergeCell ref="V27:V28"/>
    <mergeCell ref="W27:W28"/>
    <mergeCell ref="X27:X28"/>
    <mergeCell ref="W31:W32"/>
    <mergeCell ref="X31:X32"/>
    <mergeCell ref="E36:I36"/>
    <mergeCell ref="J36:N36"/>
    <mergeCell ref="O36:S36"/>
    <mergeCell ref="T29:T30"/>
    <mergeCell ref="U29:U30"/>
    <mergeCell ref="V29:V30"/>
    <mergeCell ref="W29:W30"/>
    <mergeCell ref="X29:X30"/>
    <mergeCell ref="A53:A54"/>
    <mergeCell ref="T53:T54"/>
    <mergeCell ref="U53:U54"/>
    <mergeCell ref="V53:V54"/>
    <mergeCell ref="W53:W54"/>
    <mergeCell ref="X53:X54"/>
    <mergeCell ref="T51:T52"/>
    <mergeCell ref="U51:U52"/>
    <mergeCell ref="V51:V52"/>
    <mergeCell ref="W51:W52"/>
    <mergeCell ref="X51:X52"/>
    <mergeCell ref="E16:E17"/>
    <mergeCell ref="I16:I17"/>
    <mergeCell ref="J16:N17"/>
    <mergeCell ref="O16:O17"/>
    <mergeCell ref="S16:S17"/>
    <mergeCell ref="E24:I24"/>
    <mergeCell ref="J24:N24"/>
    <mergeCell ref="O24:S24"/>
    <mergeCell ref="E25:I25"/>
    <mergeCell ref="J25:N25"/>
    <mergeCell ref="O25:S25"/>
    <mergeCell ref="U18:U19"/>
    <mergeCell ref="V18:V19"/>
    <mergeCell ref="W18:W19"/>
    <mergeCell ref="T25:T26"/>
    <mergeCell ref="U25:U26"/>
    <mergeCell ref="V25:V26"/>
    <mergeCell ref="W25:W26"/>
    <mergeCell ref="A31:A32"/>
    <mergeCell ref="E31:E32"/>
    <mergeCell ref="I31:I32"/>
    <mergeCell ref="J31:J32"/>
    <mergeCell ref="N31:N32"/>
    <mergeCell ref="E27:I28"/>
    <mergeCell ref="O27:O28"/>
    <mergeCell ref="S27:S28"/>
    <mergeCell ref="A29:A30"/>
    <mergeCell ref="E29:E30"/>
    <mergeCell ref="I29:I30"/>
    <mergeCell ref="J29:N30"/>
    <mergeCell ref="O29:O30"/>
    <mergeCell ref="S29:S30"/>
    <mergeCell ref="T31:T32"/>
    <mergeCell ref="U31:U32"/>
    <mergeCell ref="V31:V32"/>
    <mergeCell ref="W42:W43"/>
    <mergeCell ref="X42:X43"/>
    <mergeCell ref="A44:A45"/>
    <mergeCell ref="T44:T45"/>
    <mergeCell ref="U44:U45"/>
    <mergeCell ref="V44:V45"/>
    <mergeCell ref="W44:W45"/>
    <mergeCell ref="X44:X45"/>
    <mergeCell ref="O37:S37"/>
    <mergeCell ref="E38:I38"/>
    <mergeCell ref="J38:N38"/>
    <mergeCell ref="O38:S38"/>
    <mergeCell ref="A42:A43"/>
    <mergeCell ref="T42:T43"/>
    <mergeCell ref="A40:A41"/>
    <mergeCell ref="T40:T41"/>
    <mergeCell ref="U40:U41"/>
    <mergeCell ref="V40:V41"/>
    <mergeCell ref="W40:W41"/>
    <mergeCell ref="X40:X41"/>
    <mergeCell ref="T38:T39"/>
    <mergeCell ref="U38:U39"/>
    <mergeCell ref="V38:V39"/>
    <mergeCell ref="W38:W39"/>
    <mergeCell ref="O49:S49"/>
    <mergeCell ref="E50:I50"/>
    <mergeCell ref="J50:N50"/>
    <mergeCell ref="O50:S50"/>
    <mergeCell ref="E51:I51"/>
    <mergeCell ref="J51:N51"/>
    <mergeCell ref="O51:S51"/>
    <mergeCell ref="U42:U43"/>
    <mergeCell ref="V42:V43"/>
    <mergeCell ref="E49:I49"/>
    <mergeCell ref="J49:N49"/>
    <mergeCell ref="V57:V58"/>
    <mergeCell ref="W57:W58"/>
    <mergeCell ref="X57:X58"/>
    <mergeCell ref="A55:A56"/>
    <mergeCell ref="T55:T56"/>
    <mergeCell ref="U55:U56"/>
    <mergeCell ref="V55:V56"/>
    <mergeCell ref="W55:W56"/>
    <mergeCell ref="X55:X56"/>
    <mergeCell ref="E62:I62"/>
    <mergeCell ref="J62:N62"/>
    <mergeCell ref="O62:S62"/>
    <mergeCell ref="E63:I63"/>
    <mergeCell ref="J63:N63"/>
    <mergeCell ref="O63:S63"/>
    <mergeCell ref="A57:A58"/>
    <mergeCell ref="T57:T58"/>
    <mergeCell ref="U57:U58"/>
    <mergeCell ref="W64:W65"/>
    <mergeCell ref="X64:X65"/>
    <mergeCell ref="A66:A67"/>
    <mergeCell ref="E66:I67"/>
    <mergeCell ref="J66:J67"/>
    <mergeCell ref="N66:N67"/>
    <mergeCell ref="O66:O67"/>
    <mergeCell ref="S66:S67"/>
    <mergeCell ref="T66:T67"/>
    <mergeCell ref="U66:U67"/>
    <mergeCell ref="E64:I64"/>
    <mergeCell ref="J64:N64"/>
    <mergeCell ref="O64:S64"/>
    <mergeCell ref="T64:T65"/>
    <mergeCell ref="U64:U65"/>
    <mergeCell ref="V64:V65"/>
    <mergeCell ref="A70:A71"/>
    <mergeCell ref="E70:E71"/>
    <mergeCell ref="I70:I71"/>
    <mergeCell ref="J70:J71"/>
    <mergeCell ref="N70:N71"/>
    <mergeCell ref="O70:S71"/>
    <mergeCell ref="V66:V67"/>
    <mergeCell ref="W66:W67"/>
    <mergeCell ref="X66:X67"/>
    <mergeCell ref="A68:A69"/>
    <mergeCell ref="E68:E69"/>
    <mergeCell ref="I68:I69"/>
    <mergeCell ref="J68:N69"/>
    <mergeCell ref="O68:O69"/>
    <mergeCell ref="S68:S69"/>
    <mergeCell ref="T68:T69"/>
    <mergeCell ref="T70:T71"/>
    <mergeCell ref="U70:U71"/>
    <mergeCell ref="V70:V71"/>
    <mergeCell ref="W70:W71"/>
    <mergeCell ref="X70:X71"/>
    <mergeCell ref="E75:I75"/>
    <mergeCell ref="J75:N75"/>
    <mergeCell ref="O75:S75"/>
    <mergeCell ref="U68:U69"/>
    <mergeCell ref="V68:V69"/>
    <mergeCell ref="W68:W69"/>
    <mergeCell ref="X68:X69"/>
    <mergeCell ref="A79:A80"/>
    <mergeCell ref="E79:I80"/>
    <mergeCell ref="J79:J80"/>
    <mergeCell ref="N79:N80"/>
    <mergeCell ref="O79:O80"/>
    <mergeCell ref="E76:I76"/>
    <mergeCell ref="J76:N76"/>
    <mergeCell ref="O76:S76"/>
    <mergeCell ref="E77:I77"/>
    <mergeCell ref="J77:N77"/>
    <mergeCell ref="O77:S77"/>
    <mergeCell ref="S79:S80"/>
    <mergeCell ref="T79:T80"/>
    <mergeCell ref="U79:U80"/>
    <mergeCell ref="V79:V80"/>
    <mergeCell ref="W79:W80"/>
    <mergeCell ref="X79:X80"/>
    <mergeCell ref="T77:T78"/>
    <mergeCell ref="U77:U78"/>
    <mergeCell ref="V77:V78"/>
    <mergeCell ref="W77:W78"/>
    <mergeCell ref="X77:X78"/>
    <mergeCell ref="V83:V84"/>
    <mergeCell ref="W83:W84"/>
    <mergeCell ref="X83:X84"/>
    <mergeCell ref="T81:T82"/>
    <mergeCell ref="U81:U82"/>
    <mergeCell ref="V81:V82"/>
    <mergeCell ref="W81:W82"/>
    <mergeCell ref="X81:X82"/>
    <mergeCell ref="T83:T84"/>
    <mergeCell ref="U83:U84"/>
    <mergeCell ref="A83:A84"/>
    <mergeCell ref="E83:E84"/>
    <mergeCell ref="I83:I84"/>
    <mergeCell ref="J83:J84"/>
    <mergeCell ref="N83:N84"/>
    <mergeCell ref="A81:A82"/>
    <mergeCell ref="E81:E82"/>
    <mergeCell ref="I81:I82"/>
    <mergeCell ref="J81:N82"/>
    <mergeCell ref="O81:O82"/>
    <mergeCell ref="S81:S82"/>
    <mergeCell ref="E88:I88"/>
    <mergeCell ref="J88:N88"/>
    <mergeCell ref="O88:S88"/>
    <mergeCell ref="E89:I89"/>
    <mergeCell ref="J89:N89"/>
    <mergeCell ref="O89:S89"/>
    <mergeCell ref="O83:S84"/>
    <mergeCell ref="W90:W91"/>
    <mergeCell ref="X90:X91"/>
    <mergeCell ref="A92:A93"/>
    <mergeCell ref="E92:I93"/>
    <mergeCell ref="J92:J93"/>
    <mergeCell ref="N92:N93"/>
    <mergeCell ref="O92:O93"/>
    <mergeCell ref="S92:S93"/>
    <mergeCell ref="T92:T93"/>
    <mergeCell ref="U92:U93"/>
    <mergeCell ref="E90:I90"/>
    <mergeCell ref="J90:N90"/>
    <mergeCell ref="O90:S90"/>
    <mergeCell ref="T90:T91"/>
    <mergeCell ref="U90:U91"/>
    <mergeCell ref="V90:V91"/>
    <mergeCell ref="A96:A97"/>
    <mergeCell ref="E96:E97"/>
    <mergeCell ref="I96:I97"/>
    <mergeCell ref="J96:J97"/>
    <mergeCell ref="N96:N97"/>
    <mergeCell ref="O96:S97"/>
    <mergeCell ref="V92:V93"/>
    <mergeCell ref="W92:W93"/>
    <mergeCell ref="X92:X93"/>
    <mergeCell ref="A94:A95"/>
    <mergeCell ref="E94:E95"/>
    <mergeCell ref="I94:I95"/>
    <mergeCell ref="J94:N95"/>
    <mergeCell ref="O94:O95"/>
    <mergeCell ref="S94:S95"/>
    <mergeCell ref="T94:T95"/>
    <mergeCell ref="T96:T97"/>
    <mergeCell ref="U96:U97"/>
    <mergeCell ref="V96:V97"/>
    <mergeCell ref="W96:W97"/>
    <mergeCell ref="X96:X97"/>
    <mergeCell ref="E101:I101"/>
    <mergeCell ref="J101:N101"/>
    <mergeCell ref="O101:S101"/>
    <mergeCell ref="U94:U95"/>
    <mergeCell ref="V94:V95"/>
    <mergeCell ref="W94:W95"/>
    <mergeCell ref="X94:X95"/>
    <mergeCell ref="A105:A106"/>
    <mergeCell ref="E105:I106"/>
    <mergeCell ref="J105:J106"/>
    <mergeCell ref="N105:N106"/>
    <mergeCell ref="O105:O106"/>
    <mergeCell ref="E102:I102"/>
    <mergeCell ref="J102:N102"/>
    <mergeCell ref="O102:S102"/>
    <mergeCell ref="E103:I103"/>
    <mergeCell ref="J103:N103"/>
    <mergeCell ref="O103:S103"/>
    <mergeCell ref="S105:S106"/>
    <mergeCell ref="T105:T106"/>
    <mergeCell ref="U105:U106"/>
    <mergeCell ref="V105:V106"/>
    <mergeCell ref="W105:W106"/>
    <mergeCell ref="X105:X106"/>
    <mergeCell ref="T103:T104"/>
    <mergeCell ref="U103:U104"/>
    <mergeCell ref="V103:V104"/>
    <mergeCell ref="W103:W104"/>
    <mergeCell ref="X103:X104"/>
    <mergeCell ref="V109:V110"/>
    <mergeCell ref="W109:W110"/>
    <mergeCell ref="X109:X110"/>
    <mergeCell ref="T107:T108"/>
    <mergeCell ref="U107:U108"/>
    <mergeCell ref="V107:V108"/>
    <mergeCell ref="W107:W108"/>
    <mergeCell ref="X107:X108"/>
    <mergeCell ref="T109:T110"/>
    <mergeCell ref="U109:U110"/>
    <mergeCell ref="A109:A110"/>
    <mergeCell ref="E109:E110"/>
    <mergeCell ref="I109:I110"/>
    <mergeCell ref="J109:J110"/>
    <mergeCell ref="N109:N110"/>
    <mergeCell ref="A107:A108"/>
    <mergeCell ref="E107:E108"/>
    <mergeCell ref="I107:I108"/>
    <mergeCell ref="J107:N108"/>
    <mergeCell ref="O107:O108"/>
    <mergeCell ref="S107:S108"/>
    <mergeCell ref="E115:I115"/>
    <mergeCell ref="J115:N115"/>
    <mergeCell ref="O115:S115"/>
    <mergeCell ref="E116:I116"/>
    <mergeCell ref="J116:N116"/>
    <mergeCell ref="O116:S116"/>
    <mergeCell ref="O109:S110"/>
    <mergeCell ref="W121:W122"/>
    <mergeCell ref="W117:W118"/>
    <mergeCell ref="X117:X118"/>
    <mergeCell ref="A119:A120"/>
    <mergeCell ref="E119:I120"/>
    <mergeCell ref="J119:J120"/>
    <mergeCell ref="N119:N120"/>
    <mergeCell ref="O119:O120"/>
    <mergeCell ref="S119:S120"/>
    <mergeCell ref="T119:T120"/>
    <mergeCell ref="U119:U120"/>
    <mergeCell ref="E117:I117"/>
    <mergeCell ref="J117:N117"/>
    <mergeCell ref="O117:S117"/>
    <mergeCell ref="T117:T118"/>
    <mergeCell ref="U117:U118"/>
    <mergeCell ref="V117:V118"/>
    <mergeCell ref="X121:X122"/>
    <mergeCell ref="BI2:BX7"/>
    <mergeCell ref="A123:A124"/>
    <mergeCell ref="E123:E124"/>
    <mergeCell ref="I123:I124"/>
    <mergeCell ref="J123:J124"/>
    <mergeCell ref="N123:N124"/>
    <mergeCell ref="O123:S124"/>
    <mergeCell ref="V119:V120"/>
    <mergeCell ref="W119:W120"/>
    <mergeCell ref="X119:X120"/>
    <mergeCell ref="A121:A122"/>
    <mergeCell ref="E121:E122"/>
    <mergeCell ref="I121:I122"/>
    <mergeCell ref="J121:N122"/>
    <mergeCell ref="O121:O122"/>
    <mergeCell ref="S121:S122"/>
    <mergeCell ref="T121:T122"/>
    <mergeCell ref="T123:T124"/>
    <mergeCell ref="U123:U124"/>
    <mergeCell ref="V123:V124"/>
    <mergeCell ref="W123:W124"/>
    <mergeCell ref="X123:X124"/>
    <mergeCell ref="U121:U122"/>
    <mergeCell ref="V121:V122"/>
    <mergeCell ref="BJ62:BX63"/>
    <mergeCell ref="BJ64:BN64"/>
    <mergeCell ref="BO64:BS64"/>
    <mergeCell ref="BT64:BX64"/>
    <mergeCell ref="BY64:BY65"/>
    <mergeCell ref="BZ64:BZ65"/>
    <mergeCell ref="CA64:CA65"/>
    <mergeCell ref="CB64:CB65"/>
    <mergeCell ref="CC64:CC65"/>
    <mergeCell ref="CB66:CB67"/>
    <mergeCell ref="CC66:CC67"/>
    <mergeCell ref="BF68:BF69"/>
    <mergeCell ref="BJ68:BJ69"/>
    <mergeCell ref="BN68:BN69"/>
    <mergeCell ref="BO68:BS69"/>
    <mergeCell ref="BT68:BT69"/>
    <mergeCell ref="BX68:BX69"/>
    <mergeCell ref="BY68:BY69"/>
    <mergeCell ref="BZ68:BZ69"/>
    <mergeCell ref="CA68:CA69"/>
    <mergeCell ref="CB68:CB69"/>
    <mergeCell ref="CC68:CC69"/>
    <mergeCell ref="BF66:BF67"/>
    <mergeCell ref="BJ66:BN67"/>
    <mergeCell ref="BO66:BO67"/>
    <mergeCell ref="BS66:BS67"/>
    <mergeCell ref="BT66:BT67"/>
    <mergeCell ref="BX66:BX67"/>
    <mergeCell ref="BY66:BY67"/>
    <mergeCell ref="BZ66:BZ67"/>
    <mergeCell ref="CA66:CA67"/>
    <mergeCell ref="CB70:CB71"/>
    <mergeCell ref="CC70:CC71"/>
    <mergeCell ref="BF70:BF71"/>
    <mergeCell ref="BJ70:BJ71"/>
    <mergeCell ref="BN70:BN71"/>
    <mergeCell ref="BO70:BO71"/>
    <mergeCell ref="BS70:BS71"/>
    <mergeCell ref="BT70:BX71"/>
    <mergeCell ref="BY70:BY71"/>
    <mergeCell ref="BZ70:BZ71"/>
    <mergeCell ref="CA70:CA71"/>
  </mergeCells>
  <hyperlinks>
    <hyperlink ref="J89" r:id="rId1" display="mailto:usdbillard@wanadoo.fr"/>
  </hyperlinks>
  <pageMargins left="0.23622047244094491" right="0.70866141732283472" top="0.74803149606299213" bottom="0.74803149606299213" header="0.31496062992125984" footer="0.31496062992125984"/>
  <pageSetup paperSize="9" scale="17" orientation="landscape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84"/>
  <sheetViews>
    <sheetView showWhiteSpace="0" topLeftCell="C7" zoomScale="70" zoomScaleNormal="70" zoomScaleSheetLayoutView="70" workbookViewId="0">
      <selection activeCell="W13" sqref="W13"/>
    </sheetView>
  </sheetViews>
  <sheetFormatPr defaultRowHeight="15"/>
  <cols>
    <col min="2" max="2" width="28.7109375" customWidth="1"/>
    <col min="3" max="3" width="26.85546875" bestFit="1" customWidth="1"/>
    <col min="4" max="12" width="12.28515625" customWidth="1"/>
    <col min="13" max="14" width="14.7109375" customWidth="1"/>
    <col min="15" max="15" width="8" hidden="1" customWidth="1"/>
    <col min="16" max="16" width="14.7109375" customWidth="1"/>
    <col min="24" max="25" width="28.42578125" customWidth="1"/>
    <col min="26" max="31" width="12" customWidth="1"/>
    <col min="39" max="40" width="28.42578125" customWidth="1"/>
    <col min="41" max="46" width="12" customWidth="1"/>
  </cols>
  <sheetData>
    <row r="1" spans="1:46" ht="15.75" thickBot="1"/>
    <row r="2" spans="1:46" ht="15.75" thickBot="1">
      <c r="D2" s="88" t="s">
        <v>135</v>
      </c>
      <c r="E2" s="89"/>
      <c r="F2" s="89"/>
      <c r="G2" s="89"/>
      <c r="H2" s="89"/>
      <c r="I2" s="89"/>
      <c r="J2" s="89"/>
      <c r="K2" s="89"/>
      <c r="L2" s="90"/>
    </row>
    <row r="3" spans="1:46">
      <c r="D3" s="91"/>
      <c r="E3" s="92"/>
      <c r="F3" s="92"/>
      <c r="G3" s="92"/>
      <c r="H3" s="92"/>
      <c r="I3" s="92"/>
      <c r="J3" s="92"/>
      <c r="K3" s="92"/>
      <c r="L3" s="93"/>
      <c r="W3" s="88" t="s">
        <v>195</v>
      </c>
      <c r="X3" s="89"/>
      <c r="Y3" s="89"/>
      <c r="Z3" s="89"/>
      <c r="AA3" s="89"/>
      <c r="AB3" s="89"/>
      <c r="AC3" s="89"/>
      <c r="AD3" s="89"/>
      <c r="AE3" s="90"/>
      <c r="AL3" s="88" t="s">
        <v>207</v>
      </c>
      <c r="AM3" s="89"/>
      <c r="AN3" s="89"/>
      <c r="AO3" s="89"/>
      <c r="AP3" s="89"/>
      <c r="AQ3" s="89"/>
      <c r="AR3" s="89"/>
      <c r="AS3" s="89"/>
      <c r="AT3" s="90"/>
    </row>
    <row r="4" spans="1:46">
      <c r="D4" s="91"/>
      <c r="E4" s="92"/>
      <c r="F4" s="92"/>
      <c r="G4" s="92"/>
      <c r="H4" s="92"/>
      <c r="I4" s="92"/>
      <c r="J4" s="92"/>
      <c r="K4" s="92"/>
      <c r="L4" s="93"/>
      <c r="W4" s="91"/>
      <c r="X4" s="92"/>
      <c r="Y4" s="92"/>
      <c r="Z4" s="92"/>
      <c r="AA4" s="92"/>
      <c r="AB4" s="92"/>
      <c r="AC4" s="92"/>
      <c r="AD4" s="92"/>
      <c r="AE4" s="93"/>
      <c r="AL4" s="91"/>
      <c r="AM4" s="92"/>
      <c r="AN4" s="92"/>
      <c r="AO4" s="92"/>
      <c r="AP4" s="92"/>
      <c r="AQ4" s="92"/>
      <c r="AR4" s="92"/>
      <c r="AS4" s="92"/>
      <c r="AT4" s="93"/>
    </row>
    <row r="5" spans="1:46">
      <c r="D5" s="91"/>
      <c r="E5" s="92"/>
      <c r="F5" s="92"/>
      <c r="G5" s="92"/>
      <c r="H5" s="92"/>
      <c r="I5" s="92"/>
      <c r="J5" s="92"/>
      <c r="K5" s="92"/>
      <c r="L5" s="93"/>
      <c r="W5" s="91"/>
      <c r="X5" s="92"/>
      <c r="Y5" s="92"/>
      <c r="Z5" s="92"/>
      <c r="AA5" s="92"/>
      <c r="AB5" s="92"/>
      <c r="AC5" s="92"/>
      <c r="AD5" s="92"/>
      <c r="AE5" s="93"/>
      <c r="AL5" s="91"/>
      <c r="AM5" s="92"/>
      <c r="AN5" s="92"/>
      <c r="AO5" s="92"/>
      <c r="AP5" s="92"/>
      <c r="AQ5" s="92"/>
      <c r="AR5" s="92"/>
      <c r="AS5" s="92"/>
      <c r="AT5" s="93"/>
    </row>
    <row r="6" spans="1:46">
      <c r="D6" s="91"/>
      <c r="E6" s="92"/>
      <c r="F6" s="92"/>
      <c r="G6" s="92"/>
      <c r="H6" s="92"/>
      <c r="I6" s="92"/>
      <c r="J6" s="92"/>
      <c r="K6" s="92"/>
      <c r="L6" s="93"/>
      <c r="W6" s="91"/>
      <c r="X6" s="92"/>
      <c r="Y6" s="92"/>
      <c r="Z6" s="92"/>
      <c r="AA6" s="92"/>
      <c r="AB6" s="92"/>
      <c r="AC6" s="92"/>
      <c r="AD6" s="92"/>
      <c r="AE6" s="93"/>
      <c r="AL6" s="91"/>
      <c r="AM6" s="92"/>
      <c r="AN6" s="92"/>
      <c r="AO6" s="92"/>
      <c r="AP6" s="92"/>
      <c r="AQ6" s="92"/>
      <c r="AR6" s="92"/>
      <c r="AS6" s="92"/>
      <c r="AT6" s="93"/>
    </row>
    <row r="7" spans="1:46" ht="15.75" thickBot="1">
      <c r="D7" s="94"/>
      <c r="E7" s="95"/>
      <c r="F7" s="95"/>
      <c r="G7" s="95"/>
      <c r="H7" s="95"/>
      <c r="I7" s="95"/>
      <c r="J7" s="95"/>
      <c r="K7" s="95"/>
      <c r="L7" s="96"/>
      <c r="W7" s="91"/>
      <c r="X7" s="92"/>
      <c r="Y7" s="92"/>
      <c r="Z7" s="92"/>
      <c r="AA7" s="92"/>
      <c r="AB7" s="92"/>
      <c r="AC7" s="92"/>
      <c r="AD7" s="92"/>
      <c r="AE7" s="93"/>
      <c r="AL7" s="91"/>
      <c r="AM7" s="92"/>
      <c r="AN7" s="92"/>
      <c r="AO7" s="92"/>
      <c r="AP7" s="92"/>
      <c r="AQ7" s="92"/>
      <c r="AR7" s="92"/>
      <c r="AS7" s="92"/>
      <c r="AT7" s="93"/>
    </row>
    <row r="8" spans="1:46" ht="15.75" thickBot="1">
      <c r="W8" s="94"/>
      <c r="X8" s="95"/>
      <c r="Y8" s="95"/>
      <c r="Z8" s="95"/>
      <c r="AA8" s="95"/>
      <c r="AB8" s="95"/>
      <c r="AC8" s="95"/>
      <c r="AD8" s="95"/>
      <c r="AE8" s="96"/>
      <c r="AL8" s="94"/>
      <c r="AM8" s="95"/>
      <c r="AN8" s="95"/>
      <c r="AO8" s="95"/>
      <c r="AP8" s="95"/>
      <c r="AQ8" s="95"/>
      <c r="AR8" s="95"/>
      <c r="AS8" s="95"/>
      <c r="AT8" s="96"/>
    </row>
    <row r="9" spans="1:46" ht="15.75" thickBot="1"/>
    <row r="10" spans="1:46" s="5" customFormat="1" ht="24" customHeight="1">
      <c r="D10" s="97" t="s">
        <v>20</v>
      </c>
      <c r="E10" s="98"/>
      <c r="F10" s="98"/>
      <c r="G10" s="98"/>
      <c r="H10" s="98"/>
      <c r="I10" s="99" t="s">
        <v>17</v>
      </c>
      <c r="J10" s="99"/>
      <c r="K10" s="99"/>
      <c r="L10" s="99"/>
      <c r="M10" s="99"/>
      <c r="N10" s="99" t="s">
        <v>18</v>
      </c>
      <c r="O10" s="99"/>
      <c r="P10" s="100"/>
    </row>
    <row r="11" spans="1:46" s="5" customFormat="1" ht="24" customHeight="1" thickBot="1">
      <c r="D11" s="101" t="s">
        <v>47</v>
      </c>
      <c r="E11" s="102"/>
      <c r="F11" s="102"/>
      <c r="G11" s="102"/>
      <c r="H11" s="102"/>
      <c r="I11" s="103" t="s">
        <v>19</v>
      </c>
      <c r="J11" s="103"/>
      <c r="K11" s="103"/>
      <c r="L11" s="103"/>
      <c r="M11" s="103"/>
      <c r="N11" s="104"/>
      <c r="O11" s="104"/>
      <c r="P11" s="105"/>
    </row>
    <row r="12" spans="1:46" s="8" customFormat="1" ht="30.75" customHeight="1" thickBot="1">
      <c r="A12" s="28"/>
      <c r="B12" s="28"/>
      <c r="C12" s="29"/>
      <c r="D12" s="178">
        <v>1</v>
      </c>
      <c r="E12" s="179"/>
      <c r="F12" s="180"/>
      <c r="G12" s="109">
        <v>2</v>
      </c>
      <c r="H12" s="111"/>
      <c r="I12" s="113"/>
      <c r="J12" s="109">
        <v>3</v>
      </c>
      <c r="K12" s="111"/>
      <c r="L12" s="112"/>
      <c r="M12" s="153" t="s">
        <v>58</v>
      </c>
      <c r="N12" s="143" t="s">
        <v>60</v>
      </c>
      <c r="O12" s="141" t="s">
        <v>61</v>
      </c>
      <c r="P12" s="125" t="s">
        <v>1</v>
      </c>
      <c r="W12" s="181" t="s">
        <v>213</v>
      </c>
      <c r="X12" s="182"/>
      <c r="Y12" s="183"/>
      <c r="Z12" s="178">
        <v>1</v>
      </c>
      <c r="AA12" s="179"/>
      <c r="AB12" s="180"/>
      <c r="AC12" s="178">
        <v>2</v>
      </c>
      <c r="AD12" s="179"/>
      <c r="AE12" s="180"/>
    </row>
    <row r="13" spans="1:46" ht="39" customHeight="1" thickBot="1">
      <c r="A13" s="30"/>
      <c r="B13" s="31" t="s">
        <v>191</v>
      </c>
      <c r="C13" s="46" t="s">
        <v>0</v>
      </c>
      <c r="D13" s="47" t="s">
        <v>58</v>
      </c>
      <c r="E13" s="35" t="s">
        <v>5</v>
      </c>
      <c r="F13" s="37" t="s">
        <v>7</v>
      </c>
      <c r="G13" s="34" t="s">
        <v>58</v>
      </c>
      <c r="H13" s="35" t="s">
        <v>5</v>
      </c>
      <c r="I13" s="37" t="s">
        <v>7</v>
      </c>
      <c r="J13" s="34" t="s">
        <v>58</v>
      </c>
      <c r="K13" s="35" t="s">
        <v>5</v>
      </c>
      <c r="L13" s="36" t="s">
        <v>7</v>
      </c>
      <c r="M13" s="154"/>
      <c r="N13" s="144"/>
      <c r="O13" s="142"/>
      <c r="P13" s="126"/>
      <c r="W13" s="30"/>
      <c r="X13" s="31" t="s">
        <v>191</v>
      </c>
      <c r="Y13" s="46" t="s">
        <v>0</v>
      </c>
      <c r="Z13" s="47" t="s">
        <v>58</v>
      </c>
      <c r="AA13" s="35" t="s">
        <v>5</v>
      </c>
      <c r="AB13" s="37" t="s">
        <v>7</v>
      </c>
      <c r="AC13" s="34" t="s">
        <v>58</v>
      </c>
      <c r="AD13" s="35" t="s">
        <v>5</v>
      </c>
      <c r="AE13" s="37" t="s">
        <v>7</v>
      </c>
    </row>
    <row r="14" spans="1:46" s="5" customFormat="1" ht="26.25" customHeight="1">
      <c r="A14" s="106">
        <v>1</v>
      </c>
      <c r="B14" s="11" t="s">
        <v>136</v>
      </c>
      <c r="C14" s="12" t="s">
        <v>100</v>
      </c>
      <c r="D14" s="172"/>
      <c r="E14" s="173"/>
      <c r="F14" s="176"/>
      <c r="G14" s="163">
        <f>IF(I14=1,2,0)</f>
        <v>0</v>
      </c>
      <c r="H14" s="165"/>
      <c r="I14" s="167">
        <f>H14/100</f>
        <v>0</v>
      </c>
      <c r="J14" s="163">
        <f>IF(L14=1,2,0)</f>
        <v>0</v>
      </c>
      <c r="K14" s="165"/>
      <c r="L14" s="167">
        <f>K14/100</f>
        <v>0</v>
      </c>
      <c r="M14" s="149">
        <f>J14+G14+D14</f>
        <v>0</v>
      </c>
      <c r="N14" s="145">
        <f>(H14+K14)/200</f>
        <v>0</v>
      </c>
      <c r="O14" s="139">
        <f>M14*100+N14*100</f>
        <v>0</v>
      </c>
      <c r="P14" s="127">
        <f>RANK(O14,O14:O19,0)</f>
        <v>1</v>
      </c>
      <c r="W14" s="106">
        <v>1</v>
      </c>
      <c r="X14" s="65"/>
      <c r="Y14" s="66"/>
      <c r="Z14" s="172"/>
      <c r="AA14" s="173"/>
      <c r="AB14" s="176"/>
      <c r="AC14" s="163">
        <f>IF(AE14=1,2,0)</f>
        <v>0</v>
      </c>
      <c r="AD14" s="165"/>
      <c r="AE14" s="167">
        <f>AD14/100</f>
        <v>0</v>
      </c>
    </row>
    <row r="15" spans="1:46" s="5" customFormat="1" ht="26.25" customHeight="1" thickBot="1">
      <c r="A15" s="107"/>
      <c r="B15" s="13" t="s">
        <v>137</v>
      </c>
      <c r="C15" s="14" t="s">
        <v>138</v>
      </c>
      <c r="D15" s="174"/>
      <c r="E15" s="175"/>
      <c r="F15" s="177"/>
      <c r="G15" s="164"/>
      <c r="H15" s="166"/>
      <c r="I15" s="168"/>
      <c r="J15" s="164"/>
      <c r="K15" s="166"/>
      <c r="L15" s="168"/>
      <c r="M15" s="150"/>
      <c r="N15" s="146"/>
      <c r="O15" s="140"/>
      <c r="P15" s="128"/>
      <c r="W15" s="107"/>
      <c r="X15" s="68"/>
      <c r="Y15" s="69"/>
      <c r="Z15" s="174"/>
      <c r="AA15" s="175"/>
      <c r="AB15" s="177"/>
      <c r="AC15" s="164"/>
      <c r="AD15" s="166"/>
      <c r="AE15" s="168"/>
    </row>
    <row r="16" spans="1:46" s="5" customFormat="1" ht="26.25" customHeight="1">
      <c r="A16" s="106">
        <v>2</v>
      </c>
      <c r="B16" s="15" t="s">
        <v>211</v>
      </c>
      <c r="C16" s="18" t="s">
        <v>151</v>
      </c>
      <c r="D16" s="163">
        <f>IF(F16=1,2,0)</f>
        <v>0</v>
      </c>
      <c r="E16" s="165"/>
      <c r="F16" s="167">
        <f>E16/100</f>
        <v>0</v>
      </c>
      <c r="G16" s="172"/>
      <c r="H16" s="173"/>
      <c r="I16" s="176"/>
      <c r="J16" s="163">
        <f>IF(L16=1,2,0)</f>
        <v>0</v>
      </c>
      <c r="K16" s="165"/>
      <c r="L16" s="167">
        <f>K16/100</f>
        <v>0</v>
      </c>
      <c r="M16" s="149">
        <f>J16+G16+D16</f>
        <v>0</v>
      </c>
      <c r="N16" s="145">
        <f>(E16+K16)/200</f>
        <v>0</v>
      </c>
      <c r="O16" s="139">
        <f t="shared" ref="O16" si="0">M16*100+N16*100</f>
        <v>0</v>
      </c>
      <c r="P16" s="127">
        <f>RANK(O16,O14:O19,0)</f>
        <v>1</v>
      </c>
      <c r="Q16" s="87"/>
      <c r="R16" s="76"/>
      <c r="S16" s="77"/>
      <c r="T16" s="76"/>
      <c r="U16" s="76"/>
      <c r="V16" s="77"/>
      <c r="W16" s="106">
        <v>2</v>
      </c>
      <c r="X16" s="71"/>
      <c r="Y16" s="72"/>
      <c r="Z16" s="163">
        <f>IF(AB16=1,2,0)</f>
        <v>0</v>
      </c>
      <c r="AA16" s="165"/>
      <c r="AB16" s="167">
        <f>AA16/100</f>
        <v>0</v>
      </c>
      <c r="AC16" s="172"/>
      <c r="AD16" s="173"/>
      <c r="AE16" s="176"/>
      <c r="AF16" s="76"/>
      <c r="AG16" s="76"/>
      <c r="AH16" s="77"/>
    </row>
    <row r="17" spans="1:34" s="5" customFormat="1" ht="26.25" customHeight="1" thickBot="1">
      <c r="A17" s="107"/>
      <c r="B17" s="13" t="s">
        <v>212</v>
      </c>
      <c r="C17" s="14" t="s">
        <v>151</v>
      </c>
      <c r="D17" s="164"/>
      <c r="E17" s="166"/>
      <c r="F17" s="168"/>
      <c r="G17" s="174"/>
      <c r="H17" s="175"/>
      <c r="I17" s="177"/>
      <c r="J17" s="164"/>
      <c r="K17" s="166"/>
      <c r="L17" s="168"/>
      <c r="M17" s="151"/>
      <c r="N17" s="146"/>
      <c r="O17" s="140"/>
      <c r="P17" s="128"/>
      <c r="Q17" s="78"/>
      <c r="R17" s="78"/>
      <c r="S17" s="79"/>
      <c r="W17" s="107"/>
      <c r="X17" s="68"/>
      <c r="Y17" s="74"/>
      <c r="Z17" s="164"/>
      <c r="AA17" s="166"/>
      <c r="AB17" s="168"/>
      <c r="AC17" s="174"/>
      <c r="AD17" s="175"/>
      <c r="AE17" s="177"/>
      <c r="AF17" s="78"/>
      <c r="AG17" s="78"/>
      <c r="AH17" s="79"/>
    </row>
    <row r="18" spans="1:34" s="5" customFormat="1" ht="26.25" customHeight="1">
      <c r="A18" s="108">
        <v>3</v>
      </c>
      <c r="B18" s="15" t="s">
        <v>140</v>
      </c>
      <c r="C18" s="18" t="s">
        <v>141</v>
      </c>
      <c r="D18" s="163">
        <f>IF(F18=1,2,0)</f>
        <v>0</v>
      </c>
      <c r="E18" s="165"/>
      <c r="F18" s="167">
        <f>E18/100</f>
        <v>0</v>
      </c>
      <c r="G18" s="163">
        <f>IF(I18=1,2,0)</f>
        <v>0</v>
      </c>
      <c r="H18" s="165"/>
      <c r="I18" s="167">
        <f>H18/100</f>
        <v>0</v>
      </c>
      <c r="J18" s="172"/>
      <c r="K18" s="173"/>
      <c r="L18" s="173"/>
      <c r="M18" s="152">
        <f>J18+G18+D18</f>
        <v>0</v>
      </c>
      <c r="N18" s="145">
        <f>(E18+H18)/200</f>
        <v>0</v>
      </c>
      <c r="O18" s="139">
        <f t="shared" ref="O18" si="1">M18*100+N18*100</f>
        <v>0</v>
      </c>
      <c r="P18" s="129">
        <f>RANK(O18,O14:O19,0)</f>
        <v>1</v>
      </c>
      <c r="Q18" s="78"/>
      <c r="R18" s="78"/>
      <c r="S18" s="79"/>
      <c r="AF18" s="78"/>
      <c r="AG18" s="78"/>
      <c r="AH18" s="79"/>
    </row>
    <row r="19" spans="1:34" s="5" customFormat="1" ht="26.25" customHeight="1" thickBot="1">
      <c r="A19" s="107"/>
      <c r="B19" s="13" t="s">
        <v>142</v>
      </c>
      <c r="C19" s="14" t="s">
        <v>141</v>
      </c>
      <c r="D19" s="164"/>
      <c r="E19" s="166"/>
      <c r="F19" s="168"/>
      <c r="G19" s="164"/>
      <c r="H19" s="166"/>
      <c r="I19" s="168"/>
      <c r="J19" s="174"/>
      <c r="K19" s="175"/>
      <c r="L19" s="175"/>
      <c r="M19" s="151"/>
      <c r="N19" s="147"/>
      <c r="O19" s="140"/>
      <c r="P19" s="130"/>
      <c r="Q19" s="78"/>
      <c r="R19" s="78"/>
      <c r="S19" s="79"/>
      <c r="AF19" s="78"/>
      <c r="AG19" s="78"/>
      <c r="AH19" s="79"/>
    </row>
    <row r="20" spans="1:34">
      <c r="Q20" s="80"/>
      <c r="R20" s="80"/>
      <c r="S20" s="81"/>
      <c r="AF20" s="80"/>
      <c r="AG20" s="80"/>
      <c r="AH20" s="81"/>
    </row>
    <row r="21" spans="1:34">
      <c r="Q21" s="80"/>
      <c r="R21" s="80"/>
      <c r="S21" s="81"/>
      <c r="AF21" s="80"/>
      <c r="AG21" s="80"/>
      <c r="AH21" s="81"/>
    </row>
    <row r="22" spans="1:34" ht="15.75" thickBot="1">
      <c r="Q22" s="80"/>
      <c r="R22" s="80"/>
      <c r="S22" s="81"/>
      <c r="AF22" s="80"/>
      <c r="AG22" s="80"/>
      <c r="AH22" s="81"/>
    </row>
    <row r="23" spans="1:34" s="5" customFormat="1" ht="24" customHeight="1">
      <c r="D23" s="97" t="s">
        <v>20</v>
      </c>
      <c r="E23" s="98"/>
      <c r="F23" s="98"/>
      <c r="G23" s="98"/>
      <c r="H23" s="98"/>
      <c r="I23" s="99" t="s">
        <v>17</v>
      </c>
      <c r="J23" s="99"/>
      <c r="K23" s="99"/>
      <c r="L23" s="99"/>
      <c r="M23" s="99"/>
      <c r="N23" s="99" t="s">
        <v>18</v>
      </c>
      <c r="O23" s="99"/>
      <c r="P23" s="100"/>
      <c r="Q23" s="78"/>
      <c r="R23" s="78"/>
      <c r="S23" s="79"/>
      <c r="AF23" s="78"/>
      <c r="AG23" s="78"/>
      <c r="AH23" s="79"/>
    </row>
    <row r="24" spans="1:34" s="5" customFormat="1" ht="24" customHeight="1" thickBot="1">
      <c r="D24" s="101" t="s">
        <v>47</v>
      </c>
      <c r="E24" s="102"/>
      <c r="F24" s="102"/>
      <c r="G24" s="102"/>
      <c r="H24" s="102"/>
      <c r="I24" s="103" t="s">
        <v>19</v>
      </c>
      <c r="J24" s="103"/>
      <c r="K24" s="103"/>
      <c r="L24" s="103"/>
      <c r="M24" s="103"/>
      <c r="N24" s="104"/>
      <c r="O24" s="104"/>
      <c r="P24" s="105"/>
      <c r="Q24" s="78"/>
      <c r="R24" s="78"/>
      <c r="S24" s="79"/>
      <c r="AF24" s="78"/>
      <c r="AG24" s="78"/>
      <c r="AH24" s="79"/>
    </row>
    <row r="25" spans="1:34" s="8" customFormat="1" ht="30.75" customHeight="1" thickBot="1">
      <c r="A25" s="28"/>
      <c r="B25" s="28"/>
      <c r="C25" s="29"/>
      <c r="D25" s="178">
        <v>1</v>
      </c>
      <c r="E25" s="179"/>
      <c r="F25" s="180"/>
      <c r="G25" s="109">
        <v>2</v>
      </c>
      <c r="H25" s="111"/>
      <c r="I25" s="113"/>
      <c r="J25" s="109">
        <v>3</v>
      </c>
      <c r="K25" s="111"/>
      <c r="L25" s="112"/>
      <c r="M25" s="153" t="s">
        <v>58</v>
      </c>
      <c r="N25" s="143" t="s">
        <v>60</v>
      </c>
      <c r="O25" s="141" t="s">
        <v>61</v>
      </c>
      <c r="P25" s="125" t="s">
        <v>1</v>
      </c>
      <c r="Q25" s="82"/>
      <c r="R25" s="82"/>
      <c r="S25" s="83"/>
      <c r="AF25" s="82"/>
      <c r="AG25" s="82"/>
      <c r="AH25" s="83"/>
    </row>
    <row r="26" spans="1:34" ht="39" customHeight="1" thickBot="1">
      <c r="A26" s="30"/>
      <c r="B26" s="31" t="s">
        <v>191</v>
      </c>
      <c r="C26" s="46" t="s">
        <v>0</v>
      </c>
      <c r="D26" s="47" t="s">
        <v>58</v>
      </c>
      <c r="E26" s="35" t="s">
        <v>5</v>
      </c>
      <c r="F26" s="37" t="s">
        <v>7</v>
      </c>
      <c r="G26" s="34" t="s">
        <v>58</v>
      </c>
      <c r="H26" s="35" t="s">
        <v>5</v>
      </c>
      <c r="I26" s="37" t="s">
        <v>7</v>
      </c>
      <c r="J26" s="34" t="s">
        <v>58</v>
      </c>
      <c r="K26" s="35" t="s">
        <v>5</v>
      </c>
      <c r="L26" s="36" t="s">
        <v>7</v>
      </c>
      <c r="M26" s="154"/>
      <c r="N26" s="144"/>
      <c r="O26" s="142"/>
      <c r="P26" s="126"/>
      <c r="Q26" s="80"/>
      <c r="R26" s="80"/>
      <c r="S26" s="81"/>
      <c r="AF26" s="80"/>
      <c r="AG26" s="80"/>
      <c r="AH26" s="81"/>
    </row>
    <row r="27" spans="1:34" s="5" customFormat="1" ht="26.25" customHeight="1">
      <c r="A27" s="106">
        <v>1</v>
      </c>
      <c r="B27" s="11" t="s">
        <v>143</v>
      </c>
      <c r="C27" s="12" t="s">
        <v>14</v>
      </c>
      <c r="D27" s="172"/>
      <c r="E27" s="173"/>
      <c r="F27" s="176"/>
      <c r="G27" s="163">
        <f>IF(I27=1,2,0)</f>
        <v>0</v>
      </c>
      <c r="H27" s="165"/>
      <c r="I27" s="167">
        <f>H27/100</f>
        <v>0</v>
      </c>
      <c r="J27" s="163">
        <f>IF(L27=1,2,0)</f>
        <v>0</v>
      </c>
      <c r="K27" s="165"/>
      <c r="L27" s="167">
        <f>K27/100</f>
        <v>0</v>
      </c>
      <c r="M27" s="149">
        <f>J27+G27+D27</f>
        <v>0</v>
      </c>
      <c r="N27" s="145">
        <f>(H27+K27)/200</f>
        <v>0</v>
      </c>
      <c r="O27" s="139">
        <f>M27*100+N27*100</f>
        <v>0</v>
      </c>
      <c r="P27" s="127">
        <f>RANK(O27,O27:O32,0)</f>
        <v>1</v>
      </c>
      <c r="Q27" s="78"/>
      <c r="R27" s="78"/>
      <c r="S27" s="79"/>
      <c r="AF27" s="78"/>
      <c r="AG27" s="78"/>
      <c r="AH27" s="79"/>
    </row>
    <row r="28" spans="1:34" s="5" customFormat="1" ht="26.25" customHeight="1" thickBot="1">
      <c r="A28" s="107"/>
      <c r="B28" s="13" t="s">
        <v>144</v>
      </c>
      <c r="C28" s="14" t="s">
        <v>14</v>
      </c>
      <c r="D28" s="174"/>
      <c r="E28" s="175"/>
      <c r="F28" s="177"/>
      <c r="G28" s="164"/>
      <c r="H28" s="166"/>
      <c r="I28" s="168"/>
      <c r="J28" s="164"/>
      <c r="K28" s="166"/>
      <c r="L28" s="168"/>
      <c r="M28" s="150"/>
      <c r="N28" s="146"/>
      <c r="O28" s="140"/>
      <c r="P28" s="128"/>
      <c r="Q28" s="78"/>
      <c r="R28" s="78"/>
      <c r="S28" s="79"/>
      <c r="AF28" s="78"/>
      <c r="AG28" s="78"/>
      <c r="AH28" s="79"/>
    </row>
    <row r="29" spans="1:34" s="5" customFormat="1" ht="26.25" customHeight="1" thickBot="1">
      <c r="A29" s="106">
        <v>2</v>
      </c>
      <c r="B29" s="15" t="s">
        <v>145</v>
      </c>
      <c r="C29" s="16" t="s">
        <v>100</v>
      </c>
      <c r="D29" s="163">
        <f>IF(F29=1,2,0)</f>
        <v>0</v>
      </c>
      <c r="E29" s="165"/>
      <c r="F29" s="167">
        <f>E29/100</f>
        <v>0</v>
      </c>
      <c r="G29" s="172"/>
      <c r="H29" s="173"/>
      <c r="I29" s="176"/>
      <c r="J29" s="163">
        <f>IF(L29=1,2,0)</f>
        <v>0</v>
      </c>
      <c r="K29" s="165"/>
      <c r="L29" s="167">
        <f>K29/100</f>
        <v>0</v>
      </c>
      <c r="M29" s="149">
        <f>J29+G29+D29</f>
        <v>0</v>
      </c>
      <c r="N29" s="145">
        <f>(E29+K29)/200</f>
        <v>0</v>
      </c>
      <c r="O29" s="139">
        <f t="shared" ref="O29" si="2">M29*100+N29*100</f>
        <v>0</v>
      </c>
      <c r="P29" s="127">
        <f>RANK(O29,O27:O32,0)</f>
        <v>1</v>
      </c>
      <c r="Q29" s="84"/>
      <c r="R29" s="84"/>
      <c r="S29" s="85"/>
      <c r="AF29" s="78"/>
      <c r="AG29" s="78"/>
      <c r="AH29" s="79"/>
    </row>
    <row r="30" spans="1:34" s="5" customFormat="1" ht="26.25" customHeight="1" thickBot="1">
      <c r="A30" s="107"/>
      <c r="B30" s="13" t="s">
        <v>146</v>
      </c>
      <c r="C30" s="17" t="s">
        <v>100</v>
      </c>
      <c r="D30" s="164"/>
      <c r="E30" s="166"/>
      <c r="F30" s="168"/>
      <c r="G30" s="174"/>
      <c r="H30" s="175"/>
      <c r="I30" s="177"/>
      <c r="J30" s="164"/>
      <c r="K30" s="166"/>
      <c r="L30" s="168"/>
      <c r="M30" s="151"/>
      <c r="N30" s="146"/>
      <c r="O30" s="140"/>
      <c r="P30" s="128"/>
      <c r="AF30" s="78"/>
      <c r="AG30" s="78"/>
      <c r="AH30" s="79"/>
    </row>
    <row r="31" spans="1:34" s="5" customFormat="1" ht="26.25" customHeight="1">
      <c r="A31" s="108">
        <v>3</v>
      </c>
      <c r="B31" s="15" t="s">
        <v>147</v>
      </c>
      <c r="C31" s="18" t="s">
        <v>148</v>
      </c>
      <c r="D31" s="163">
        <f>IF(F31=1,2,0)</f>
        <v>0</v>
      </c>
      <c r="E31" s="165"/>
      <c r="F31" s="167">
        <f>E31/100</f>
        <v>0</v>
      </c>
      <c r="G31" s="163">
        <f>IF(I31=1,2,0)</f>
        <v>0</v>
      </c>
      <c r="H31" s="165"/>
      <c r="I31" s="167">
        <f>H31/100</f>
        <v>0</v>
      </c>
      <c r="J31" s="172"/>
      <c r="K31" s="173"/>
      <c r="L31" s="173"/>
      <c r="M31" s="152">
        <f>J31+G31+D31</f>
        <v>0</v>
      </c>
      <c r="N31" s="145">
        <f>(E31+H31)/200</f>
        <v>0</v>
      </c>
      <c r="O31" s="139">
        <f t="shared" ref="O31" si="3">M31*100+N31*100</f>
        <v>0</v>
      </c>
      <c r="P31" s="129">
        <f>RANK(O31,O27:O32,0)</f>
        <v>1</v>
      </c>
      <c r="AF31" s="78"/>
      <c r="AG31" s="78"/>
      <c r="AH31" s="79"/>
    </row>
    <row r="32" spans="1:34" s="5" customFormat="1" ht="26.25" customHeight="1" thickBot="1">
      <c r="A32" s="107"/>
      <c r="B32" s="13" t="s">
        <v>149</v>
      </c>
      <c r="C32" s="14" t="s">
        <v>148</v>
      </c>
      <c r="D32" s="164"/>
      <c r="E32" s="166"/>
      <c r="F32" s="168"/>
      <c r="G32" s="164"/>
      <c r="H32" s="166"/>
      <c r="I32" s="168"/>
      <c r="J32" s="174"/>
      <c r="K32" s="175"/>
      <c r="L32" s="175"/>
      <c r="M32" s="151"/>
      <c r="N32" s="147"/>
      <c r="O32" s="140"/>
      <c r="P32" s="130"/>
      <c r="AF32" s="78"/>
      <c r="AG32" s="78"/>
      <c r="AH32" s="79"/>
    </row>
    <row r="33" spans="1:53">
      <c r="AF33" s="80"/>
      <c r="AG33" s="80"/>
      <c r="AH33" s="81"/>
    </row>
    <row r="34" spans="1:53">
      <c r="AF34" s="80"/>
      <c r="AG34" s="80"/>
      <c r="AH34" s="81"/>
    </row>
    <row r="35" spans="1:53" ht="15.75" thickBot="1">
      <c r="AF35" s="80"/>
      <c r="AG35" s="80"/>
      <c r="AH35" s="81"/>
    </row>
    <row r="36" spans="1:53" s="5" customFormat="1" ht="24" customHeight="1">
      <c r="D36" s="97" t="s">
        <v>183</v>
      </c>
      <c r="E36" s="98"/>
      <c r="F36" s="98"/>
      <c r="G36" s="48"/>
      <c r="H36" s="48"/>
      <c r="I36" s="48"/>
      <c r="J36" s="99" t="s">
        <v>179</v>
      </c>
      <c r="K36" s="99"/>
      <c r="L36" s="99"/>
      <c r="M36" s="99" t="s">
        <v>180</v>
      </c>
      <c r="N36" s="99"/>
      <c r="O36" s="99"/>
      <c r="P36" s="49"/>
      <c r="AF36" s="78"/>
      <c r="AG36" s="78"/>
      <c r="AH36" s="79"/>
      <c r="AO36" s="97" t="s">
        <v>183</v>
      </c>
      <c r="AP36" s="98"/>
      <c r="AQ36" s="98"/>
      <c r="AR36" s="48"/>
      <c r="AS36" s="48"/>
      <c r="AT36" s="48"/>
      <c r="AU36" s="99" t="s">
        <v>179</v>
      </c>
      <c r="AV36" s="99"/>
      <c r="AW36" s="99"/>
      <c r="AX36" s="99" t="s">
        <v>180</v>
      </c>
      <c r="AY36" s="99"/>
      <c r="AZ36" s="99"/>
      <c r="BA36" s="49"/>
    </row>
    <row r="37" spans="1:53" s="5" customFormat="1" ht="24" customHeight="1" thickBot="1">
      <c r="D37" s="161" t="s">
        <v>181</v>
      </c>
      <c r="E37" s="102"/>
      <c r="F37" s="102"/>
      <c r="G37" s="50"/>
      <c r="H37" s="50"/>
      <c r="I37" s="50"/>
      <c r="J37" s="103" t="s">
        <v>182</v>
      </c>
      <c r="K37" s="103"/>
      <c r="L37" s="103"/>
      <c r="M37" s="50"/>
      <c r="N37" s="50"/>
      <c r="O37" s="50"/>
      <c r="P37" s="51"/>
      <c r="AF37" s="78"/>
      <c r="AG37" s="78"/>
      <c r="AH37" s="79"/>
      <c r="AO37" s="161" t="s">
        <v>181</v>
      </c>
      <c r="AP37" s="102"/>
      <c r="AQ37" s="102"/>
      <c r="AR37" s="50"/>
      <c r="AS37" s="50"/>
      <c r="AT37" s="50"/>
      <c r="AU37" s="103" t="s">
        <v>182</v>
      </c>
      <c r="AV37" s="103"/>
      <c r="AW37" s="103"/>
      <c r="AX37" s="50"/>
      <c r="AY37" s="50"/>
      <c r="AZ37" s="50"/>
      <c r="BA37" s="51"/>
    </row>
    <row r="38" spans="1:53" s="8" customFormat="1" ht="30.75" customHeight="1" thickBot="1">
      <c r="A38" s="28"/>
      <c r="B38" s="28"/>
      <c r="C38" s="29"/>
      <c r="D38" s="109">
        <v>1</v>
      </c>
      <c r="E38" s="111"/>
      <c r="F38" s="113"/>
      <c r="G38" s="109">
        <v>2</v>
      </c>
      <c r="H38" s="111"/>
      <c r="I38" s="113"/>
      <c r="J38" s="109">
        <v>3</v>
      </c>
      <c r="K38" s="111"/>
      <c r="L38" s="112"/>
      <c r="M38" s="169" t="s">
        <v>58</v>
      </c>
      <c r="N38" s="170" t="s">
        <v>60</v>
      </c>
      <c r="O38" s="171" t="s">
        <v>61</v>
      </c>
      <c r="P38" s="162" t="s">
        <v>1</v>
      </c>
      <c r="AF38" s="82"/>
      <c r="AG38" s="82"/>
      <c r="AH38" s="83"/>
      <c r="AL38" s="28"/>
      <c r="AM38" s="28"/>
      <c r="AN38" s="29"/>
      <c r="AO38" s="109">
        <v>1</v>
      </c>
      <c r="AP38" s="111"/>
      <c r="AQ38" s="113"/>
      <c r="AR38" s="109">
        <v>2</v>
      </c>
      <c r="AS38" s="111"/>
      <c r="AT38" s="113"/>
      <c r="AU38" s="109">
        <v>3</v>
      </c>
      <c r="AV38" s="111"/>
      <c r="AW38" s="112"/>
      <c r="AX38" s="169" t="s">
        <v>58</v>
      </c>
      <c r="AY38" s="170" t="s">
        <v>60</v>
      </c>
      <c r="AZ38" s="171" t="s">
        <v>61</v>
      </c>
      <c r="BA38" s="162" t="s">
        <v>1</v>
      </c>
    </row>
    <row r="39" spans="1:53" ht="39" customHeight="1" thickBot="1">
      <c r="A39" s="30"/>
      <c r="B39" s="31" t="s">
        <v>191</v>
      </c>
      <c r="C39" s="46" t="s">
        <v>0</v>
      </c>
      <c r="D39" s="47" t="s">
        <v>58</v>
      </c>
      <c r="E39" s="35" t="s">
        <v>5</v>
      </c>
      <c r="F39" s="37" t="s">
        <v>7</v>
      </c>
      <c r="G39" s="34" t="s">
        <v>58</v>
      </c>
      <c r="H39" s="35" t="s">
        <v>5</v>
      </c>
      <c r="I39" s="37" t="s">
        <v>7</v>
      </c>
      <c r="J39" s="34" t="s">
        <v>58</v>
      </c>
      <c r="K39" s="35" t="s">
        <v>5</v>
      </c>
      <c r="L39" s="36" t="s">
        <v>7</v>
      </c>
      <c r="M39" s="154"/>
      <c r="N39" s="144"/>
      <c r="O39" s="142"/>
      <c r="P39" s="126"/>
      <c r="W39" s="181" t="s">
        <v>189</v>
      </c>
      <c r="X39" s="182"/>
      <c r="Y39" s="183"/>
      <c r="Z39" s="178">
        <v>1</v>
      </c>
      <c r="AA39" s="179"/>
      <c r="AB39" s="180"/>
      <c r="AC39" s="178">
        <v>2</v>
      </c>
      <c r="AD39" s="179"/>
      <c r="AE39" s="180"/>
      <c r="AF39" s="80"/>
      <c r="AG39" s="80"/>
      <c r="AH39" s="81"/>
      <c r="AL39" s="30"/>
      <c r="AM39" s="31" t="s">
        <v>191</v>
      </c>
      <c r="AN39" s="46" t="s">
        <v>0</v>
      </c>
      <c r="AO39" s="47" t="s">
        <v>58</v>
      </c>
      <c r="AP39" s="35" t="s">
        <v>5</v>
      </c>
      <c r="AQ39" s="37" t="s">
        <v>7</v>
      </c>
      <c r="AR39" s="34" t="s">
        <v>58</v>
      </c>
      <c r="AS39" s="35" t="s">
        <v>5</v>
      </c>
      <c r="AT39" s="37" t="s">
        <v>7</v>
      </c>
      <c r="AU39" s="34" t="s">
        <v>58</v>
      </c>
      <c r="AV39" s="35" t="s">
        <v>5</v>
      </c>
      <c r="AW39" s="36" t="s">
        <v>7</v>
      </c>
      <c r="AX39" s="154"/>
      <c r="AY39" s="144"/>
      <c r="AZ39" s="142"/>
      <c r="BA39" s="126"/>
    </row>
    <row r="40" spans="1:53" s="5" customFormat="1" ht="26.25" customHeight="1" thickBot="1">
      <c r="A40" s="106">
        <v>1</v>
      </c>
      <c r="B40" s="11" t="s">
        <v>150</v>
      </c>
      <c r="C40" s="12" t="s">
        <v>151</v>
      </c>
      <c r="D40" s="172"/>
      <c r="E40" s="173"/>
      <c r="F40" s="176"/>
      <c r="G40" s="163">
        <f>IF(I40=1,2,0)</f>
        <v>0</v>
      </c>
      <c r="H40" s="165"/>
      <c r="I40" s="167">
        <f>H40/100</f>
        <v>0</v>
      </c>
      <c r="J40" s="163">
        <f>IF(L40=1,2,0)</f>
        <v>0</v>
      </c>
      <c r="K40" s="165"/>
      <c r="L40" s="167">
        <f>K40/100</f>
        <v>0</v>
      </c>
      <c r="M40" s="149">
        <f>J40+G40+D40</f>
        <v>0</v>
      </c>
      <c r="N40" s="145">
        <f>(H40+K40)/200</f>
        <v>0</v>
      </c>
      <c r="O40" s="139">
        <f>M40*100+N40*100</f>
        <v>0</v>
      </c>
      <c r="P40" s="127">
        <f>RANK(O40,O40:O45,0)</f>
        <v>1</v>
      </c>
      <c r="W40" s="30"/>
      <c r="X40" s="31" t="s">
        <v>191</v>
      </c>
      <c r="Y40" s="46" t="s">
        <v>0</v>
      </c>
      <c r="Z40" s="47" t="s">
        <v>58</v>
      </c>
      <c r="AA40" s="35" t="s">
        <v>5</v>
      </c>
      <c r="AB40" s="37" t="s">
        <v>7</v>
      </c>
      <c r="AC40" s="34" t="s">
        <v>58</v>
      </c>
      <c r="AD40" s="35" t="s">
        <v>5</v>
      </c>
      <c r="AE40" s="37" t="s">
        <v>7</v>
      </c>
      <c r="AF40" s="78"/>
      <c r="AG40" s="78"/>
      <c r="AH40" s="79"/>
      <c r="AL40" s="106">
        <v>1</v>
      </c>
      <c r="AM40" s="11" t="s">
        <v>150</v>
      </c>
      <c r="AN40" s="12" t="s">
        <v>151</v>
      </c>
      <c r="AO40" s="172"/>
      <c r="AP40" s="173"/>
      <c r="AQ40" s="176"/>
      <c r="AR40" s="163">
        <f>IF(AT40=1,2,0)</f>
        <v>0</v>
      </c>
      <c r="AS40" s="165"/>
      <c r="AT40" s="167">
        <f>AS40/100</f>
        <v>0</v>
      </c>
      <c r="AU40" s="163">
        <f>IF(AW40=1,2,0)</f>
        <v>0</v>
      </c>
      <c r="AV40" s="165"/>
      <c r="AW40" s="167">
        <f>AV40/100</f>
        <v>0</v>
      </c>
      <c r="AX40" s="149">
        <f>AU40+AR40+AO40</f>
        <v>0</v>
      </c>
      <c r="AY40" s="145">
        <f>(AS40+AV40)/200</f>
        <v>0</v>
      </c>
      <c r="AZ40" s="139">
        <f>AX40*100+AY40*100</f>
        <v>0</v>
      </c>
      <c r="BA40" s="127">
        <f>RANK(AZ40,AZ40:AZ45,0)</f>
        <v>1</v>
      </c>
    </row>
    <row r="41" spans="1:53" s="5" customFormat="1" ht="26.25" customHeight="1" thickBot="1">
      <c r="A41" s="107"/>
      <c r="B41" s="13" t="s">
        <v>152</v>
      </c>
      <c r="C41" s="14" t="s">
        <v>114</v>
      </c>
      <c r="D41" s="174"/>
      <c r="E41" s="175"/>
      <c r="F41" s="177"/>
      <c r="G41" s="164"/>
      <c r="H41" s="166"/>
      <c r="I41" s="168"/>
      <c r="J41" s="164"/>
      <c r="K41" s="166"/>
      <c r="L41" s="168"/>
      <c r="M41" s="150"/>
      <c r="N41" s="146"/>
      <c r="O41" s="140"/>
      <c r="P41" s="128"/>
      <c r="W41" s="106">
        <v>1</v>
      </c>
      <c r="X41" s="65"/>
      <c r="Y41" s="66"/>
      <c r="Z41" s="172"/>
      <c r="AA41" s="173"/>
      <c r="AB41" s="176"/>
      <c r="AC41" s="163">
        <f>IF(AE41=1,2,0)</f>
        <v>0</v>
      </c>
      <c r="AD41" s="165"/>
      <c r="AE41" s="167">
        <f>AD41/100</f>
        <v>0</v>
      </c>
      <c r="AF41" s="78"/>
      <c r="AG41" s="78"/>
      <c r="AH41" s="79"/>
      <c r="AL41" s="107"/>
      <c r="AM41" s="13" t="s">
        <v>152</v>
      </c>
      <c r="AN41" s="14" t="s">
        <v>114</v>
      </c>
      <c r="AO41" s="174"/>
      <c r="AP41" s="175"/>
      <c r="AQ41" s="177"/>
      <c r="AR41" s="164"/>
      <c r="AS41" s="166"/>
      <c r="AT41" s="168"/>
      <c r="AU41" s="164"/>
      <c r="AV41" s="166"/>
      <c r="AW41" s="168"/>
      <c r="AX41" s="150"/>
      <c r="AY41" s="146"/>
      <c r="AZ41" s="140"/>
      <c r="BA41" s="128"/>
    </row>
    <row r="42" spans="1:53" s="5" customFormat="1" ht="26.25" customHeight="1" thickBot="1">
      <c r="A42" s="106">
        <v>2</v>
      </c>
      <c r="B42" s="15" t="s">
        <v>153</v>
      </c>
      <c r="C42" s="16" t="s">
        <v>154</v>
      </c>
      <c r="D42" s="163">
        <f>IF(F42=1,2,0)</f>
        <v>0</v>
      </c>
      <c r="E42" s="165"/>
      <c r="F42" s="167">
        <f>E42/100</f>
        <v>0</v>
      </c>
      <c r="G42" s="172"/>
      <c r="H42" s="173"/>
      <c r="I42" s="176"/>
      <c r="J42" s="163">
        <f>IF(L42=1,2,0)</f>
        <v>0</v>
      </c>
      <c r="K42" s="165"/>
      <c r="L42" s="167">
        <f>K42/100</f>
        <v>0</v>
      </c>
      <c r="M42" s="149">
        <f>J42+G42+D42</f>
        <v>0</v>
      </c>
      <c r="N42" s="145">
        <f>(E42+K42)/200</f>
        <v>0</v>
      </c>
      <c r="O42" s="139">
        <f t="shared" ref="O42" si="4">M42*100+N42*100</f>
        <v>0</v>
      </c>
      <c r="P42" s="127">
        <f>RANK(O42,O40:O45,0)</f>
        <v>1</v>
      </c>
      <c r="Q42" s="87"/>
      <c r="R42" s="76"/>
      <c r="S42" s="77"/>
      <c r="T42" s="76"/>
      <c r="U42" s="76"/>
      <c r="V42" s="77"/>
      <c r="W42" s="107"/>
      <c r="X42" s="68"/>
      <c r="Y42" s="69"/>
      <c r="Z42" s="174"/>
      <c r="AA42" s="175"/>
      <c r="AB42" s="177"/>
      <c r="AC42" s="164"/>
      <c r="AD42" s="166"/>
      <c r="AE42" s="168"/>
      <c r="AF42" s="86"/>
      <c r="AG42" s="84"/>
      <c r="AH42" s="85"/>
      <c r="AI42" s="84"/>
      <c r="AJ42" s="84"/>
      <c r="AK42" s="85"/>
      <c r="AL42" s="106">
        <v>2</v>
      </c>
      <c r="AM42" s="15" t="s">
        <v>153</v>
      </c>
      <c r="AN42" s="16" t="s">
        <v>154</v>
      </c>
      <c r="AO42" s="163">
        <f>IF(AQ42=1,2,0)</f>
        <v>0</v>
      </c>
      <c r="AP42" s="165"/>
      <c r="AQ42" s="167">
        <f>AP42/100</f>
        <v>0</v>
      </c>
      <c r="AR42" s="172"/>
      <c r="AS42" s="173"/>
      <c r="AT42" s="176"/>
      <c r="AU42" s="163">
        <f>IF(AW42=1,2,0)</f>
        <v>0</v>
      </c>
      <c r="AV42" s="165"/>
      <c r="AW42" s="167">
        <f>AV42/100</f>
        <v>0</v>
      </c>
      <c r="AX42" s="149">
        <f>AU42+AR42+AO42</f>
        <v>0</v>
      </c>
      <c r="AY42" s="145">
        <f>(AP42+AV42)/200</f>
        <v>0</v>
      </c>
      <c r="AZ42" s="139">
        <f t="shared" ref="AZ42" si="5">AX42*100+AY42*100</f>
        <v>0</v>
      </c>
      <c r="BA42" s="127">
        <f>RANK(AZ42,AZ40:AZ45,0)</f>
        <v>1</v>
      </c>
    </row>
    <row r="43" spans="1:53" s="5" customFormat="1" ht="26.25" customHeight="1" thickBot="1">
      <c r="A43" s="107"/>
      <c r="B43" s="13" t="s">
        <v>155</v>
      </c>
      <c r="C43" s="17" t="s">
        <v>154</v>
      </c>
      <c r="D43" s="164"/>
      <c r="E43" s="166"/>
      <c r="F43" s="168"/>
      <c r="G43" s="174"/>
      <c r="H43" s="175"/>
      <c r="I43" s="177"/>
      <c r="J43" s="164"/>
      <c r="K43" s="166"/>
      <c r="L43" s="168"/>
      <c r="M43" s="151"/>
      <c r="N43" s="146"/>
      <c r="O43" s="140"/>
      <c r="P43" s="128"/>
      <c r="Q43" s="78"/>
      <c r="R43" s="78"/>
      <c r="S43" s="79"/>
      <c r="W43" s="106">
        <v>2</v>
      </c>
      <c r="X43" s="71"/>
      <c r="Y43" s="72"/>
      <c r="Z43" s="163">
        <f>IF(AB43=1,2,0)</f>
        <v>0</v>
      </c>
      <c r="AA43" s="165"/>
      <c r="AB43" s="167">
        <f>AA43/100</f>
        <v>0</v>
      </c>
      <c r="AC43" s="172"/>
      <c r="AD43" s="173"/>
      <c r="AE43" s="176"/>
      <c r="AF43" s="78"/>
      <c r="AG43" s="78"/>
      <c r="AH43" s="79"/>
      <c r="AL43" s="107"/>
      <c r="AM43" s="13" t="s">
        <v>155</v>
      </c>
      <c r="AN43" s="17" t="s">
        <v>154</v>
      </c>
      <c r="AO43" s="164"/>
      <c r="AP43" s="166"/>
      <c r="AQ43" s="168"/>
      <c r="AR43" s="174"/>
      <c r="AS43" s="175"/>
      <c r="AT43" s="177"/>
      <c r="AU43" s="164"/>
      <c r="AV43" s="166"/>
      <c r="AW43" s="168"/>
      <c r="AX43" s="151"/>
      <c r="AY43" s="146"/>
      <c r="AZ43" s="140"/>
      <c r="BA43" s="128"/>
    </row>
    <row r="44" spans="1:53" s="5" customFormat="1" ht="26.25" customHeight="1" thickBot="1">
      <c r="A44" s="108">
        <v>3</v>
      </c>
      <c r="B44" s="15" t="s">
        <v>156</v>
      </c>
      <c r="C44" s="18" t="s">
        <v>157</v>
      </c>
      <c r="D44" s="163">
        <f>IF(F44=1,2,0)</f>
        <v>0</v>
      </c>
      <c r="E44" s="165"/>
      <c r="F44" s="167">
        <f>E44/100</f>
        <v>0</v>
      </c>
      <c r="G44" s="163">
        <f>IF(I44=1,2,0)</f>
        <v>0</v>
      </c>
      <c r="H44" s="165"/>
      <c r="I44" s="167">
        <f>H44/100</f>
        <v>0</v>
      </c>
      <c r="J44" s="172"/>
      <c r="K44" s="173"/>
      <c r="L44" s="173"/>
      <c r="M44" s="152">
        <f>J44+G44+D44</f>
        <v>0</v>
      </c>
      <c r="N44" s="145">
        <f>(E44+H44)/200</f>
        <v>0</v>
      </c>
      <c r="O44" s="139">
        <f t="shared" ref="O44" si="6">M44*100+N44*100</f>
        <v>0</v>
      </c>
      <c r="P44" s="129">
        <f>RANK(O44,O40:O45,0)</f>
        <v>1</v>
      </c>
      <c r="Q44" s="78"/>
      <c r="R44" s="78"/>
      <c r="S44" s="79"/>
      <c r="W44" s="107"/>
      <c r="X44" s="68"/>
      <c r="Y44" s="74"/>
      <c r="Z44" s="164"/>
      <c r="AA44" s="166"/>
      <c r="AB44" s="168"/>
      <c r="AC44" s="174"/>
      <c r="AD44" s="175"/>
      <c r="AE44" s="177"/>
      <c r="AF44" s="78"/>
      <c r="AG44" s="78"/>
      <c r="AH44" s="79"/>
      <c r="AL44" s="108">
        <v>3</v>
      </c>
      <c r="AM44" s="15" t="s">
        <v>156</v>
      </c>
      <c r="AN44" s="18" t="s">
        <v>157</v>
      </c>
      <c r="AO44" s="163">
        <f>IF(AQ44=1,2,0)</f>
        <v>0</v>
      </c>
      <c r="AP44" s="165"/>
      <c r="AQ44" s="167">
        <f>AP44/100</f>
        <v>0</v>
      </c>
      <c r="AR44" s="163">
        <f>IF(AT44=1,2,0)</f>
        <v>0</v>
      </c>
      <c r="AS44" s="165"/>
      <c r="AT44" s="167">
        <f>AS44/100</f>
        <v>0</v>
      </c>
      <c r="AU44" s="172"/>
      <c r="AV44" s="173"/>
      <c r="AW44" s="173"/>
      <c r="AX44" s="152">
        <f>AU44+AR44+AO44</f>
        <v>0</v>
      </c>
      <c r="AY44" s="145">
        <f>(AP44+AS44)/200</f>
        <v>0</v>
      </c>
      <c r="AZ44" s="139">
        <f t="shared" ref="AZ44" si="7">AX44*100+AY44*100</f>
        <v>0</v>
      </c>
      <c r="BA44" s="129">
        <f>RANK(AZ44,AZ40:AZ45,0)</f>
        <v>1</v>
      </c>
    </row>
    <row r="45" spans="1:53" s="5" customFormat="1" ht="26.25" customHeight="1" thickBot="1">
      <c r="A45" s="107"/>
      <c r="B45" s="13" t="s">
        <v>158</v>
      </c>
      <c r="C45" s="14" t="s">
        <v>159</v>
      </c>
      <c r="D45" s="164"/>
      <c r="E45" s="166"/>
      <c r="F45" s="168"/>
      <c r="G45" s="164"/>
      <c r="H45" s="166"/>
      <c r="I45" s="168"/>
      <c r="J45" s="174"/>
      <c r="K45" s="175"/>
      <c r="L45" s="175"/>
      <c r="M45" s="151"/>
      <c r="N45" s="147"/>
      <c r="O45" s="140"/>
      <c r="P45" s="130"/>
      <c r="Q45" s="78"/>
      <c r="R45" s="78"/>
      <c r="S45" s="79"/>
      <c r="AF45" s="78"/>
      <c r="AG45" s="78"/>
      <c r="AH45" s="79"/>
      <c r="AL45" s="107"/>
      <c r="AM45" s="13" t="s">
        <v>158</v>
      </c>
      <c r="AN45" s="14" t="s">
        <v>159</v>
      </c>
      <c r="AO45" s="164"/>
      <c r="AP45" s="166"/>
      <c r="AQ45" s="168"/>
      <c r="AR45" s="164"/>
      <c r="AS45" s="166"/>
      <c r="AT45" s="168"/>
      <c r="AU45" s="174"/>
      <c r="AV45" s="175"/>
      <c r="AW45" s="175"/>
      <c r="AX45" s="151"/>
      <c r="AY45" s="147"/>
      <c r="AZ45" s="140"/>
      <c r="BA45" s="130"/>
    </row>
    <row r="46" spans="1:53">
      <c r="Q46" s="80"/>
      <c r="R46" s="80"/>
      <c r="S46" s="81"/>
      <c r="AF46" s="80"/>
      <c r="AG46" s="80"/>
      <c r="AH46" s="81"/>
    </row>
    <row r="47" spans="1:53">
      <c r="Q47" s="80"/>
      <c r="R47" s="80"/>
      <c r="S47" s="81"/>
      <c r="AF47" s="80"/>
      <c r="AG47" s="80"/>
      <c r="AH47" s="81"/>
    </row>
    <row r="48" spans="1:53" ht="15.75" thickBot="1">
      <c r="Q48" s="80"/>
      <c r="R48" s="80"/>
      <c r="S48" s="81"/>
      <c r="AF48" s="80"/>
      <c r="AG48" s="80"/>
      <c r="AH48" s="81"/>
    </row>
    <row r="49" spans="1:34" s="5" customFormat="1" ht="24" customHeight="1">
      <c r="D49" s="97" t="s">
        <v>183</v>
      </c>
      <c r="E49" s="98"/>
      <c r="F49" s="98"/>
      <c r="G49" s="48"/>
      <c r="H49" s="48"/>
      <c r="I49" s="48"/>
      <c r="J49" s="99" t="s">
        <v>179</v>
      </c>
      <c r="K49" s="99"/>
      <c r="L49" s="99"/>
      <c r="M49" s="99" t="s">
        <v>180</v>
      </c>
      <c r="N49" s="99"/>
      <c r="O49" s="99"/>
      <c r="P49" s="49"/>
      <c r="Q49" s="78"/>
      <c r="R49" s="78"/>
      <c r="S49" s="79"/>
      <c r="AF49" s="78"/>
      <c r="AG49" s="78"/>
      <c r="AH49" s="79"/>
    </row>
    <row r="50" spans="1:34" s="5" customFormat="1" ht="24" customHeight="1" thickBot="1">
      <c r="D50" s="161" t="s">
        <v>181</v>
      </c>
      <c r="E50" s="102"/>
      <c r="F50" s="102"/>
      <c r="G50" s="50"/>
      <c r="H50" s="50"/>
      <c r="I50" s="50"/>
      <c r="J50" s="103" t="s">
        <v>182</v>
      </c>
      <c r="K50" s="103"/>
      <c r="L50" s="103"/>
      <c r="M50" s="50"/>
      <c r="N50" s="50"/>
      <c r="O50" s="50"/>
      <c r="P50" s="51"/>
      <c r="Q50" s="78"/>
      <c r="R50" s="78"/>
      <c r="S50" s="79"/>
      <c r="AF50" s="78"/>
      <c r="AG50" s="78"/>
      <c r="AH50" s="79"/>
    </row>
    <row r="51" spans="1:34" s="8" customFormat="1" ht="30.75" customHeight="1" thickBot="1">
      <c r="A51" s="28"/>
      <c r="B51" s="28"/>
      <c r="C51" s="29"/>
      <c r="D51" s="178">
        <v>1</v>
      </c>
      <c r="E51" s="179"/>
      <c r="F51" s="180"/>
      <c r="G51" s="109">
        <v>2</v>
      </c>
      <c r="H51" s="111"/>
      <c r="I51" s="113"/>
      <c r="J51" s="109">
        <v>3</v>
      </c>
      <c r="K51" s="111"/>
      <c r="L51" s="112"/>
      <c r="M51" s="153" t="s">
        <v>58</v>
      </c>
      <c r="N51" s="143" t="s">
        <v>60</v>
      </c>
      <c r="O51" s="141" t="s">
        <v>61</v>
      </c>
      <c r="P51" s="125" t="s">
        <v>1</v>
      </c>
      <c r="Q51" s="82"/>
      <c r="R51" s="82"/>
      <c r="S51" s="83"/>
      <c r="AF51" s="82"/>
      <c r="AG51" s="82"/>
      <c r="AH51" s="83"/>
    </row>
    <row r="52" spans="1:34" ht="39" customHeight="1" thickBot="1">
      <c r="A52" s="30"/>
      <c r="B52" s="31" t="s">
        <v>191</v>
      </c>
      <c r="C52" s="46" t="s">
        <v>0</v>
      </c>
      <c r="D52" s="47" t="s">
        <v>58</v>
      </c>
      <c r="E52" s="35" t="s">
        <v>5</v>
      </c>
      <c r="F52" s="37" t="s">
        <v>7</v>
      </c>
      <c r="G52" s="34" t="s">
        <v>58</v>
      </c>
      <c r="H52" s="35" t="s">
        <v>5</v>
      </c>
      <c r="I52" s="37" t="s">
        <v>7</v>
      </c>
      <c r="J52" s="34" t="s">
        <v>58</v>
      </c>
      <c r="K52" s="35" t="s">
        <v>5</v>
      </c>
      <c r="L52" s="36" t="s">
        <v>7</v>
      </c>
      <c r="M52" s="154"/>
      <c r="N52" s="144"/>
      <c r="O52" s="142"/>
      <c r="P52" s="126"/>
      <c r="Q52" s="80"/>
      <c r="R52" s="80"/>
      <c r="S52" s="81"/>
      <c r="AF52" s="80"/>
      <c r="AG52" s="80"/>
      <c r="AH52" s="81"/>
    </row>
    <row r="53" spans="1:34" s="5" customFormat="1" ht="26.25" customHeight="1">
      <c r="A53" s="106">
        <v>1</v>
      </c>
      <c r="B53" s="11" t="s">
        <v>160</v>
      </c>
      <c r="C53" s="12" t="s">
        <v>151</v>
      </c>
      <c r="D53" s="172"/>
      <c r="E53" s="173"/>
      <c r="F53" s="176"/>
      <c r="G53" s="163">
        <f>IF(I53=1,2,0)</f>
        <v>0</v>
      </c>
      <c r="H53" s="165"/>
      <c r="I53" s="167">
        <f>H53/100</f>
        <v>0</v>
      </c>
      <c r="J53" s="163">
        <f>IF(L53=1,2,0)</f>
        <v>0</v>
      </c>
      <c r="K53" s="165"/>
      <c r="L53" s="167">
        <f>K53/100</f>
        <v>0</v>
      </c>
      <c r="M53" s="149">
        <f>J53+G53+D53</f>
        <v>0</v>
      </c>
      <c r="N53" s="145">
        <f>(H53+K53)/200</f>
        <v>0</v>
      </c>
      <c r="O53" s="139">
        <f>M53*100+N53*100</f>
        <v>0</v>
      </c>
      <c r="P53" s="127">
        <f>RANK(O53,O53:O58,0)</f>
        <v>1</v>
      </c>
      <c r="Q53" s="78"/>
      <c r="R53" s="78"/>
      <c r="S53" s="79"/>
      <c r="AF53" s="78"/>
      <c r="AG53" s="78"/>
      <c r="AH53" s="79"/>
    </row>
    <row r="54" spans="1:34" s="5" customFormat="1" ht="26.25" customHeight="1" thickBot="1">
      <c r="A54" s="107"/>
      <c r="B54" s="13" t="s">
        <v>161</v>
      </c>
      <c r="C54" s="14" t="s">
        <v>151</v>
      </c>
      <c r="D54" s="174"/>
      <c r="E54" s="175"/>
      <c r="F54" s="177"/>
      <c r="G54" s="164"/>
      <c r="H54" s="166"/>
      <c r="I54" s="168"/>
      <c r="J54" s="164"/>
      <c r="K54" s="166"/>
      <c r="L54" s="168"/>
      <c r="M54" s="150"/>
      <c r="N54" s="146"/>
      <c r="O54" s="140"/>
      <c r="P54" s="128"/>
      <c r="Q54" s="78"/>
      <c r="R54" s="78"/>
      <c r="S54" s="79"/>
      <c r="AF54" s="78"/>
      <c r="AG54" s="78"/>
      <c r="AH54" s="79"/>
    </row>
    <row r="55" spans="1:34" s="5" customFormat="1" ht="26.25" customHeight="1" thickBot="1">
      <c r="A55" s="106">
        <v>2</v>
      </c>
      <c r="B55" s="15" t="s">
        <v>162</v>
      </c>
      <c r="C55" s="16" t="s">
        <v>154</v>
      </c>
      <c r="D55" s="163">
        <f>IF(F55=1,2,0)</f>
        <v>0</v>
      </c>
      <c r="E55" s="165"/>
      <c r="F55" s="167">
        <f>E55/100</f>
        <v>0</v>
      </c>
      <c r="G55" s="172"/>
      <c r="H55" s="173"/>
      <c r="I55" s="176"/>
      <c r="J55" s="163">
        <f>IF(L55=1,2,0)</f>
        <v>0</v>
      </c>
      <c r="K55" s="165"/>
      <c r="L55" s="167">
        <f>K55/100</f>
        <v>0</v>
      </c>
      <c r="M55" s="149">
        <f>J55+G55+D55</f>
        <v>0</v>
      </c>
      <c r="N55" s="145">
        <f>(E55+K55)/200</f>
        <v>0</v>
      </c>
      <c r="O55" s="139">
        <f t="shared" ref="O55" si="8">M55*100+N55*100</f>
        <v>0</v>
      </c>
      <c r="P55" s="127">
        <f>RANK(O55,O53:O58,0)</f>
        <v>1</v>
      </c>
      <c r="Q55" s="84"/>
      <c r="R55" s="84"/>
      <c r="S55" s="85"/>
      <c r="AF55" s="78"/>
      <c r="AG55" s="78"/>
      <c r="AH55" s="79"/>
    </row>
    <row r="56" spans="1:34" s="5" customFormat="1" ht="26.25" customHeight="1" thickBot="1">
      <c r="A56" s="107"/>
      <c r="B56" s="13" t="s">
        <v>163</v>
      </c>
      <c r="C56" s="17" t="s">
        <v>154</v>
      </c>
      <c r="D56" s="164"/>
      <c r="E56" s="166"/>
      <c r="F56" s="168"/>
      <c r="G56" s="174"/>
      <c r="H56" s="175"/>
      <c r="I56" s="177"/>
      <c r="J56" s="164"/>
      <c r="K56" s="166"/>
      <c r="L56" s="168"/>
      <c r="M56" s="151"/>
      <c r="N56" s="146"/>
      <c r="O56" s="140"/>
      <c r="P56" s="128"/>
      <c r="AF56" s="78"/>
      <c r="AG56" s="78"/>
      <c r="AH56" s="79"/>
    </row>
    <row r="57" spans="1:34" s="5" customFormat="1" ht="26.25" customHeight="1">
      <c r="A57" s="108">
        <v>3</v>
      </c>
      <c r="B57" s="15" t="s">
        <v>164</v>
      </c>
      <c r="C57" s="18" t="s">
        <v>114</v>
      </c>
      <c r="D57" s="163">
        <f>IF(F57=1,2,0)</f>
        <v>0</v>
      </c>
      <c r="E57" s="165"/>
      <c r="F57" s="167">
        <f>E57/100</f>
        <v>0</v>
      </c>
      <c r="G57" s="163">
        <f>IF(I57=1,2,0)</f>
        <v>0</v>
      </c>
      <c r="H57" s="165"/>
      <c r="I57" s="167">
        <f>H57/100</f>
        <v>0</v>
      </c>
      <c r="J57" s="172"/>
      <c r="K57" s="173"/>
      <c r="L57" s="173"/>
      <c r="M57" s="152">
        <f>J57+G57+D57</f>
        <v>0</v>
      </c>
      <c r="N57" s="145">
        <f>(E57+H57)/200</f>
        <v>0</v>
      </c>
      <c r="O57" s="139">
        <f t="shared" ref="O57" si="9">M57*100+N57*100</f>
        <v>0</v>
      </c>
      <c r="P57" s="129">
        <f>RANK(O57,O53:O58,0)</f>
        <v>1</v>
      </c>
      <c r="AF57" s="78"/>
      <c r="AG57" s="78"/>
      <c r="AH57" s="79"/>
    </row>
    <row r="58" spans="1:34" s="5" customFormat="1" ht="26.25" customHeight="1" thickBot="1">
      <c r="A58" s="107"/>
      <c r="B58" s="13" t="s">
        <v>165</v>
      </c>
      <c r="C58" s="14" t="s">
        <v>114</v>
      </c>
      <c r="D58" s="164"/>
      <c r="E58" s="166"/>
      <c r="F58" s="168"/>
      <c r="G58" s="164"/>
      <c r="H58" s="166"/>
      <c r="I58" s="168"/>
      <c r="J58" s="174"/>
      <c r="K58" s="175"/>
      <c r="L58" s="175"/>
      <c r="M58" s="151"/>
      <c r="N58" s="147"/>
      <c r="O58" s="140"/>
      <c r="P58" s="130"/>
      <c r="AF58" s="78"/>
      <c r="AG58" s="78"/>
      <c r="AH58" s="79"/>
    </row>
    <row r="59" spans="1:34">
      <c r="AF59" s="80"/>
      <c r="AG59" s="80"/>
      <c r="AH59" s="81"/>
    </row>
    <row r="60" spans="1:34">
      <c r="AF60" s="80"/>
      <c r="AG60" s="80"/>
      <c r="AH60" s="81"/>
    </row>
    <row r="61" spans="1:34" ht="15.75" thickBot="1">
      <c r="AF61" s="80"/>
      <c r="AG61" s="80"/>
      <c r="AH61" s="81"/>
    </row>
    <row r="62" spans="1:34" s="5" customFormat="1" ht="24" customHeight="1">
      <c r="D62" s="97" t="s">
        <v>128</v>
      </c>
      <c r="E62" s="98"/>
      <c r="F62" s="98"/>
      <c r="G62" s="98"/>
      <c r="H62" s="98"/>
      <c r="I62" s="99" t="s">
        <v>124</v>
      </c>
      <c r="J62" s="99"/>
      <c r="K62" s="99"/>
      <c r="L62" s="99"/>
      <c r="M62" s="99"/>
      <c r="N62" s="99" t="s">
        <v>125</v>
      </c>
      <c r="O62" s="99"/>
      <c r="P62" s="100"/>
      <c r="AF62" s="78"/>
      <c r="AG62" s="78"/>
      <c r="AH62" s="79"/>
    </row>
    <row r="63" spans="1:34" s="5" customFormat="1" ht="24" customHeight="1" thickBot="1">
      <c r="D63" s="101" t="s">
        <v>126</v>
      </c>
      <c r="E63" s="114"/>
      <c r="F63" s="114"/>
      <c r="G63" s="114"/>
      <c r="H63" s="114"/>
      <c r="I63" s="103" t="s">
        <v>127</v>
      </c>
      <c r="J63" s="103"/>
      <c r="K63" s="103"/>
      <c r="L63" s="103"/>
      <c r="M63" s="103"/>
      <c r="N63" s="104"/>
      <c r="O63" s="104"/>
      <c r="P63" s="105"/>
      <c r="AF63" s="78"/>
      <c r="AG63" s="78"/>
      <c r="AH63" s="79"/>
    </row>
    <row r="64" spans="1:34" s="8" customFormat="1" ht="30.75" customHeight="1" thickBot="1">
      <c r="A64" s="28"/>
      <c r="B64" s="28"/>
      <c r="C64" s="29"/>
      <c r="D64" s="178">
        <v>1</v>
      </c>
      <c r="E64" s="179"/>
      <c r="F64" s="180"/>
      <c r="G64" s="109">
        <v>2</v>
      </c>
      <c r="H64" s="111"/>
      <c r="I64" s="113"/>
      <c r="J64" s="109">
        <v>3</v>
      </c>
      <c r="K64" s="111"/>
      <c r="L64" s="112"/>
      <c r="M64" s="153" t="s">
        <v>58</v>
      </c>
      <c r="N64" s="143" t="s">
        <v>60</v>
      </c>
      <c r="O64" s="141" t="s">
        <v>61</v>
      </c>
      <c r="P64" s="125" t="s">
        <v>1</v>
      </c>
      <c r="W64" s="181" t="s">
        <v>190</v>
      </c>
      <c r="X64" s="182"/>
      <c r="Y64" s="183"/>
      <c r="Z64" s="178">
        <v>1</v>
      </c>
      <c r="AA64" s="179"/>
      <c r="AB64" s="180"/>
      <c r="AC64" s="178">
        <v>2</v>
      </c>
      <c r="AD64" s="179"/>
      <c r="AE64" s="180"/>
      <c r="AF64" s="82"/>
      <c r="AG64" s="82"/>
      <c r="AH64" s="83"/>
    </row>
    <row r="65" spans="1:34" ht="39" customHeight="1" thickBot="1">
      <c r="A65" s="30"/>
      <c r="B65" s="31" t="s">
        <v>191</v>
      </c>
      <c r="C65" s="46" t="s">
        <v>0</v>
      </c>
      <c r="D65" s="47" t="s">
        <v>58</v>
      </c>
      <c r="E65" s="35" t="s">
        <v>5</v>
      </c>
      <c r="F65" s="37" t="s">
        <v>7</v>
      </c>
      <c r="G65" s="34" t="s">
        <v>58</v>
      </c>
      <c r="H65" s="35" t="s">
        <v>5</v>
      </c>
      <c r="I65" s="37" t="s">
        <v>7</v>
      </c>
      <c r="J65" s="34" t="s">
        <v>58</v>
      </c>
      <c r="K65" s="35" t="s">
        <v>5</v>
      </c>
      <c r="L65" s="36" t="s">
        <v>7</v>
      </c>
      <c r="M65" s="154"/>
      <c r="N65" s="144"/>
      <c r="O65" s="142"/>
      <c r="P65" s="126"/>
      <c r="W65" s="30"/>
      <c r="X65" s="31" t="s">
        <v>191</v>
      </c>
      <c r="Y65" s="46" t="s">
        <v>0</v>
      </c>
      <c r="Z65" s="47" t="s">
        <v>58</v>
      </c>
      <c r="AA65" s="35" t="s">
        <v>5</v>
      </c>
      <c r="AB65" s="37" t="s">
        <v>7</v>
      </c>
      <c r="AC65" s="34" t="s">
        <v>58</v>
      </c>
      <c r="AD65" s="35" t="s">
        <v>5</v>
      </c>
      <c r="AE65" s="37" t="s">
        <v>7</v>
      </c>
      <c r="AF65" s="80"/>
      <c r="AG65" s="80"/>
      <c r="AH65" s="81"/>
    </row>
    <row r="66" spans="1:34" s="5" customFormat="1" ht="26.25" customHeight="1">
      <c r="A66" s="106">
        <v>1</v>
      </c>
      <c r="B66" s="11" t="s">
        <v>166</v>
      </c>
      <c r="C66" s="12" t="s">
        <v>167</v>
      </c>
      <c r="D66" s="172"/>
      <c r="E66" s="173"/>
      <c r="F66" s="176"/>
      <c r="G66" s="163">
        <f>IF(I66=1,2,0)</f>
        <v>0</v>
      </c>
      <c r="H66" s="165"/>
      <c r="I66" s="167">
        <f>H66/100</f>
        <v>0</v>
      </c>
      <c r="J66" s="163">
        <f>IF(L66=1,2,0)</f>
        <v>0</v>
      </c>
      <c r="K66" s="165"/>
      <c r="L66" s="167">
        <f>K66/100</f>
        <v>0</v>
      </c>
      <c r="M66" s="149">
        <f>J66+G66+D66</f>
        <v>0</v>
      </c>
      <c r="N66" s="145">
        <f>(H66+K66)/200</f>
        <v>0</v>
      </c>
      <c r="O66" s="139">
        <f>M66*100+N66*100</f>
        <v>0</v>
      </c>
      <c r="P66" s="127">
        <f>RANK(O66,O66:O71,0)</f>
        <v>1</v>
      </c>
      <c r="W66" s="106">
        <v>1</v>
      </c>
      <c r="X66" s="65"/>
      <c r="Y66" s="66"/>
      <c r="Z66" s="172"/>
      <c r="AA66" s="173"/>
      <c r="AB66" s="176"/>
      <c r="AC66" s="163">
        <f>IF(AE66=1,2,0)</f>
        <v>0</v>
      </c>
      <c r="AD66" s="165"/>
      <c r="AE66" s="167">
        <f>AD66/100</f>
        <v>0</v>
      </c>
      <c r="AF66" s="78"/>
      <c r="AG66" s="78"/>
      <c r="AH66" s="79"/>
    </row>
    <row r="67" spans="1:34" s="5" customFormat="1" ht="26.25" customHeight="1" thickBot="1">
      <c r="A67" s="107"/>
      <c r="B67" s="13" t="s">
        <v>168</v>
      </c>
      <c r="C67" s="14" t="s">
        <v>167</v>
      </c>
      <c r="D67" s="174"/>
      <c r="E67" s="175"/>
      <c r="F67" s="177"/>
      <c r="G67" s="164"/>
      <c r="H67" s="166"/>
      <c r="I67" s="168"/>
      <c r="J67" s="164"/>
      <c r="K67" s="166"/>
      <c r="L67" s="168"/>
      <c r="M67" s="150"/>
      <c r="N67" s="146"/>
      <c r="O67" s="140"/>
      <c r="P67" s="128"/>
      <c r="W67" s="107"/>
      <c r="X67" s="68"/>
      <c r="Y67" s="69"/>
      <c r="Z67" s="174"/>
      <c r="AA67" s="175"/>
      <c r="AB67" s="177"/>
      <c r="AC67" s="164"/>
      <c r="AD67" s="166"/>
      <c r="AE67" s="168"/>
      <c r="AF67" s="84"/>
      <c r="AG67" s="84"/>
      <c r="AH67" s="85"/>
    </row>
    <row r="68" spans="1:34" s="5" customFormat="1" ht="26.25" customHeight="1">
      <c r="A68" s="106">
        <v>2</v>
      </c>
      <c r="B68" s="15" t="s">
        <v>169</v>
      </c>
      <c r="C68" s="16" t="s">
        <v>151</v>
      </c>
      <c r="D68" s="163">
        <f>IF(F68=1,2,0)</f>
        <v>0</v>
      </c>
      <c r="E68" s="165"/>
      <c r="F68" s="167">
        <f>E68/100</f>
        <v>0</v>
      </c>
      <c r="G68" s="172"/>
      <c r="H68" s="173"/>
      <c r="I68" s="176"/>
      <c r="J68" s="163">
        <f>IF(L68=1,2,0)</f>
        <v>0</v>
      </c>
      <c r="K68" s="165"/>
      <c r="L68" s="167">
        <f>K68/100</f>
        <v>0</v>
      </c>
      <c r="M68" s="149">
        <f>J68+G68+D68</f>
        <v>0</v>
      </c>
      <c r="N68" s="145">
        <f>(E68+K68)/200</f>
        <v>0</v>
      </c>
      <c r="O68" s="139">
        <f t="shared" ref="O68" si="10">M68*100+N68*100</f>
        <v>0</v>
      </c>
      <c r="P68" s="127">
        <f>RANK(O68,O66:O71,0)</f>
        <v>1</v>
      </c>
      <c r="Q68" s="87"/>
      <c r="R68" s="76"/>
      <c r="S68" s="77"/>
      <c r="T68" s="76"/>
      <c r="U68" s="76"/>
      <c r="V68" s="77"/>
      <c r="W68" s="106">
        <v>2</v>
      </c>
      <c r="X68" s="71"/>
      <c r="Y68" s="72"/>
      <c r="Z68" s="163">
        <f>IF(AB68=1,2,0)</f>
        <v>0</v>
      </c>
      <c r="AA68" s="165"/>
      <c r="AB68" s="167">
        <f>AA68/100</f>
        <v>0</v>
      </c>
      <c r="AC68" s="172"/>
      <c r="AD68" s="173"/>
      <c r="AE68" s="176"/>
    </row>
    <row r="69" spans="1:34" s="5" customFormat="1" ht="26.25" customHeight="1" thickBot="1">
      <c r="A69" s="107"/>
      <c r="B69" s="13" t="s">
        <v>170</v>
      </c>
      <c r="C69" s="17" t="s">
        <v>151</v>
      </c>
      <c r="D69" s="164"/>
      <c r="E69" s="166"/>
      <c r="F69" s="168"/>
      <c r="G69" s="174"/>
      <c r="H69" s="175"/>
      <c r="I69" s="177"/>
      <c r="J69" s="164"/>
      <c r="K69" s="166"/>
      <c r="L69" s="168"/>
      <c r="M69" s="151"/>
      <c r="N69" s="146"/>
      <c r="O69" s="140"/>
      <c r="P69" s="128"/>
      <c r="Q69" s="78"/>
      <c r="R69" s="78"/>
      <c r="S69" s="79"/>
      <c r="W69" s="107"/>
      <c r="X69" s="68"/>
      <c r="Y69" s="74"/>
      <c r="Z69" s="164"/>
      <c r="AA69" s="166"/>
      <c r="AB69" s="168"/>
      <c r="AC69" s="174"/>
      <c r="AD69" s="175"/>
      <c r="AE69" s="177"/>
    </row>
    <row r="70" spans="1:34" s="5" customFormat="1" ht="26.25" customHeight="1">
      <c r="A70" s="108">
        <v>3</v>
      </c>
      <c r="B70" s="15" t="s">
        <v>171</v>
      </c>
      <c r="C70" s="18" t="s">
        <v>31</v>
      </c>
      <c r="D70" s="163">
        <f>IF(F70=1,2,0)</f>
        <v>0</v>
      </c>
      <c r="E70" s="165"/>
      <c r="F70" s="167">
        <f>E70/100</f>
        <v>0</v>
      </c>
      <c r="G70" s="163">
        <f>IF(I70=1,2,0)</f>
        <v>0</v>
      </c>
      <c r="H70" s="165"/>
      <c r="I70" s="167">
        <f>H70/100</f>
        <v>0</v>
      </c>
      <c r="J70" s="172"/>
      <c r="K70" s="173"/>
      <c r="L70" s="173"/>
      <c r="M70" s="152">
        <f>J70+G70+D70</f>
        <v>0</v>
      </c>
      <c r="N70" s="145">
        <f>(E70+H70)/200</f>
        <v>0</v>
      </c>
      <c r="O70" s="139">
        <f t="shared" ref="O70" si="11">M70*100+N70*100</f>
        <v>0</v>
      </c>
      <c r="P70" s="129">
        <f>RANK(O70,O66:O71,0)</f>
        <v>1</v>
      </c>
      <c r="Q70" s="78"/>
      <c r="R70" s="78"/>
      <c r="S70" s="79"/>
    </row>
    <row r="71" spans="1:34" s="5" customFormat="1" ht="26.25" customHeight="1" thickBot="1">
      <c r="A71" s="107"/>
      <c r="B71" s="13" t="s">
        <v>172</v>
      </c>
      <c r="C71" s="14" t="s">
        <v>31</v>
      </c>
      <c r="D71" s="164"/>
      <c r="E71" s="166"/>
      <c r="F71" s="168"/>
      <c r="G71" s="164"/>
      <c r="H71" s="166"/>
      <c r="I71" s="168"/>
      <c r="J71" s="174"/>
      <c r="K71" s="175"/>
      <c r="L71" s="175"/>
      <c r="M71" s="151"/>
      <c r="N71" s="147"/>
      <c r="O71" s="140"/>
      <c r="P71" s="130"/>
      <c r="Q71" s="78"/>
      <c r="R71" s="78"/>
      <c r="S71" s="79"/>
    </row>
    <row r="72" spans="1:34">
      <c r="Q72" s="80"/>
      <c r="R72" s="80"/>
      <c r="S72" s="81"/>
    </row>
    <row r="73" spans="1:34">
      <c r="Q73" s="80"/>
      <c r="R73" s="80"/>
      <c r="S73" s="81"/>
    </row>
    <row r="74" spans="1:34" ht="15.75" thickBot="1">
      <c r="Q74" s="80"/>
      <c r="R74" s="80"/>
      <c r="S74" s="81"/>
    </row>
    <row r="75" spans="1:34" s="5" customFormat="1" ht="24" customHeight="1">
      <c r="D75" s="97" t="s">
        <v>128</v>
      </c>
      <c r="E75" s="98"/>
      <c r="F75" s="98"/>
      <c r="G75" s="98"/>
      <c r="H75" s="98"/>
      <c r="I75" s="99" t="s">
        <v>124</v>
      </c>
      <c r="J75" s="99"/>
      <c r="K75" s="99"/>
      <c r="L75" s="99"/>
      <c r="M75" s="99"/>
      <c r="N75" s="99" t="s">
        <v>125</v>
      </c>
      <c r="O75" s="99"/>
      <c r="P75" s="100"/>
      <c r="Q75" s="78"/>
      <c r="R75" s="78"/>
      <c r="S75" s="79"/>
    </row>
    <row r="76" spans="1:34" s="5" customFormat="1" ht="24" customHeight="1" thickBot="1">
      <c r="D76" s="101" t="s">
        <v>126</v>
      </c>
      <c r="E76" s="114"/>
      <c r="F76" s="114"/>
      <c r="G76" s="114"/>
      <c r="H76" s="114"/>
      <c r="I76" s="103" t="s">
        <v>127</v>
      </c>
      <c r="J76" s="103"/>
      <c r="K76" s="103"/>
      <c r="L76" s="103"/>
      <c r="M76" s="103"/>
      <c r="N76" s="104"/>
      <c r="O76" s="104"/>
      <c r="P76" s="105"/>
      <c r="Q76" s="78"/>
      <c r="R76" s="78"/>
      <c r="S76" s="79"/>
    </row>
    <row r="77" spans="1:34" s="8" customFormat="1" ht="30.75" customHeight="1" thickBot="1">
      <c r="A77" s="28"/>
      <c r="B77" s="28"/>
      <c r="C77" s="29"/>
      <c r="D77" s="178">
        <v>1</v>
      </c>
      <c r="E77" s="179"/>
      <c r="F77" s="180"/>
      <c r="G77" s="109">
        <v>2</v>
      </c>
      <c r="H77" s="111"/>
      <c r="I77" s="113"/>
      <c r="J77" s="109">
        <v>3</v>
      </c>
      <c r="K77" s="111"/>
      <c r="L77" s="112"/>
      <c r="M77" s="153" t="s">
        <v>58</v>
      </c>
      <c r="N77" s="143" t="s">
        <v>60</v>
      </c>
      <c r="O77" s="141" t="s">
        <v>61</v>
      </c>
      <c r="P77" s="125" t="s">
        <v>1</v>
      </c>
      <c r="Q77" s="82"/>
      <c r="R77" s="82"/>
      <c r="S77" s="83"/>
    </row>
    <row r="78" spans="1:34" ht="39" customHeight="1" thickBot="1">
      <c r="A78" s="30"/>
      <c r="B78" s="31" t="s">
        <v>191</v>
      </c>
      <c r="C78" s="46" t="s">
        <v>0</v>
      </c>
      <c r="D78" s="47" t="s">
        <v>58</v>
      </c>
      <c r="E78" s="35" t="s">
        <v>5</v>
      </c>
      <c r="F78" s="37" t="s">
        <v>7</v>
      </c>
      <c r="G78" s="34" t="s">
        <v>58</v>
      </c>
      <c r="H78" s="35" t="s">
        <v>5</v>
      </c>
      <c r="I78" s="37" t="s">
        <v>7</v>
      </c>
      <c r="J78" s="34" t="s">
        <v>58</v>
      </c>
      <c r="K78" s="35" t="s">
        <v>5</v>
      </c>
      <c r="L78" s="36" t="s">
        <v>7</v>
      </c>
      <c r="M78" s="154"/>
      <c r="N78" s="144"/>
      <c r="O78" s="142"/>
      <c r="P78" s="126"/>
      <c r="Q78" s="80"/>
      <c r="R78" s="80"/>
      <c r="S78" s="81"/>
    </row>
    <row r="79" spans="1:34" s="5" customFormat="1" ht="26.25" customHeight="1">
      <c r="A79" s="106">
        <v>1</v>
      </c>
      <c r="B79" s="11" t="s">
        <v>173</v>
      </c>
      <c r="C79" s="12" t="s">
        <v>167</v>
      </c>
      <c r="D79" s="172"/>
      <c r="E79" s="173"/>
      <c r="F79" s="176"/>
      <c r="G79" s="163">
        <f>IF(I79=1,2,0)</f>
        <v>0</v>
      </c>
      <c r="H79" s="165"/>
      <c r="I79" s="167">
        <f>H79/100</f>
        <v>0</v>
      </c>
      <c r="J79" s="163">
        <f>IF(L79=1,2,0)</f>
        <v>0</v>
      </c>
      <c r="K79" s="165"/>
      <c r="L79" s="167">
        <f>K79/100</f>
        <v>0</v>
      </c>
      <c r="M79" s="149">
        <f>J79+G79+D79</f>
        <v>0</v>
      </c>
      <c r="N79" s="145">
        <f>(H79+K79)/200</f>
        <v>0</v>
      </c>
      <c r="O79" s="139">
        <f>M79*100+N79*100</f>
        <v>0</v>
      </c>
      <c r="P79" s="127">
        <f>RANK(O79,O79:O84,0)</f>
        <v>1</v>
      </c>
      <c r="Q79" s="78"/>
      <c r="R79" s="78"/>
      <c r="S79" s="79"/>
    </row>
    <row r="80" spans="1:34" s="5" customFormat="1" ht="26.25" customHeight="1" thickBot="1">
      <c r="A80" s="107"/>
      <c r="B80" s="13" t="s">
        <v>174</v>
      </c>
      <c r="C80" s="14" t="s">
        <v>167</v>
      </c>
      <c r="D80" s="174"/>
      <c r="E80" s="175"/>
      <c r="F80" s="177"/>
      <c r="G80" s="164"/>
      <c r="H80" s="166"/>
      <c r="I80" s="168"/>
      <c r="J80" s="164"/>
      <c r="K80" s="166"/>
      <c r="L80" s="168"/>
      <c r="M80" s="150"/>
      <c r="N80" s="146"/>
      <c r="O80" s="140"/>
      <c r="P80" s="128"/>
      <c r="Q80" s="78"/>
      <c r="R80" s="78"/>
      <c r="S80" s="79"/>
    </row>
    <row r="81" spans="1:19" s="5" customFormat="1" ht="26.25" customHeight="1" thickBot="1">
      <c r="A81" s="106">
        <v>2</v>
      </c>
      <c r="B81" s="15" t="s">
        <v>175</v>
      </c>
      <c r="C81" s="16" t="s">
        <v>31</v>
      </c>
      <c r="D81" s="163">
        <f>IF(F81=1,2,0)</f>
        <v>0</v>
      </c>
      <c r="E81" s="165"/>
      <c r="F81" s="167">
        <f>E81/100</f>
        <v>0</v>
      </c>
      <c r="G81" s="172"/>
      <c r="H81" s="173"/>
      <c r="I81" s="176"/>
      <c r="J81" s="163">
        <f>IF(L81=1,2,0)</f>
        <v>0</v>
      </c>
      <c r="K81" s="165"/>
      <c r="L81" s="167">
        <f>K81/100</f>
        <v>0</v>
      </c>
      <c r="M81" s="149">
        <f>J81+G81+D81</f>
        <v>0</v>
      </c>
      <c r="N81" s="145">
        <f>(E81+K81)/200</f>
        <v>0</v>
      </c>
      <c r="O81" s="139">
        <f t="shared" ref="O81" si="12">M81*100+N81*100</f>
        <v>0</v>
      </c>
      <c r="P81" s="127">
        <f>RANK(O81,O79:O84,0)</f>
        <v>1</v>
      </c>
      <c r="Q81" s="84"/>
      <c r="R81" s="84"/>
      <c r="S81" s="85"/>
    </row>
    <row r="82" spans="1:19" s="5" customFormat="1" ht="26.25" customHeight="1" thickBot="1">
      <c r="A82" s="107"/>
      <c r="B82" s="13" t="s">
        <v>176</v>
      </c>
      <c r="C82" s="17" t="s">
        <v>31</v>
      </c>
      <c r="D82" s="164"/>
      <c r="E82" s="166"/>
      <c r="F82" s="168"/>
      <c r="G82" s="174"/>
      <c r="H82" s="175"/>
      <c r="I82" s="177"/>
      <c r="J82" s="164"/>
      <c r="K82" s="166"/>
      <c r="L82" s="168"/>
      <c r="M82" s="151"/>
      <c r="N82" s="146"/>
      <c r="O82" s="140"/>
      <c r="P82" s="128"/>
    </row>
    <row r="83" spans="1:19" s="5" customFormat="1" ht="26.25" customHeight="1">
      <c r="A83" s="108">
        <v>3</v>
      </c>
      <c r="B83" s="15" t="s">
        <v>177</v>
      </c>
      <c r="C83" s="18" t="s">
        <v>151</v>
      </c>
      <c r="D83" s="163">
        <f>IF(F83=1,2,0)</f>
        <v>0</v>
      </c>
      <c r="E83" s="165"/>
      <c r="F83" s="167">
        <f>E83/100</f>
        <v>0</v>
      </c>
      <c r="G83" s="163">
        <f>IF(I83=1,2,0)</f>
        <v>0</v>
      </c>
      <c r="H83" s="165"/>
      <c r="I83" s="167">
        <f>H83/100</f>
        <v>0</v>
      </c>
      <c r="J83" s="172"/>
      <c r="K83" s="173"/>
      <c r="L83" s="173"/>
      <c r="M83" s="152">
        <f>J83+G83+D83</f>
        <v>0</v>
      </c>
      <c r="N83" s="145">
        <f>(E83+H83)/200</f>
        <v>0</v>
      </c>
      <c r="O83" s="139">
        <f t="shared" ref="O83" si="13">M83*100+N83*100</f>
        <v>0</v>
      </c>
      <c r="P83" s="129">
        <f>RANK(O83,O79:O84,0)</f>
        <v>1</v>
      </c>
    </row>
    <row r="84" spans="1:19" s="5" customFormat="1" ht="26.25" customHeight="1" thickBot="1">
      <c r="A84" s="107"/>
      <c r="B84" s="13" t="s">
        <v>178</v>
      </c>
      <c r="C84" s="14" t="s">
        <v>151</v>
      </c>
      <c r="D84" s="164"/>
      <c r="E84" s="166"/>
      <c r="F84" s="168"/>
      <c r="G84" s="164"/>
      <c r="H84" s="166"/>
      <c r="I84" s="168"/>
      <c r="J84" s="174"/>
      <c r="K84" s="175"/>
      <c r="L84" s="175"/>
      <c r="M84" s="151"/>
      <c r="N84" s="147"/>
      <c r="O84" s="140"/>
      <c r="P84" s="130"/>
    </row>
  </sheetData>
  <mergeCells count="382">
    <mergeCell ref="W64:Y64"/>
    <mergeCell ref="Z64:AB64"/>
    <mergeCell ref="AC64:AE64"/>
    <mergeCell ref="W66:W67"/>
    <mergeCell ref="Z66:AB67"/>
    <mergeCell ref="AC66:AC67"/>
    <mergeCell ref="AD66:AD67"/>
    <mergeCell ref="AE66:AE67"/>
    <mergeCell ref="W68:W69"/>
    <mergeCell ref="Z68:Z69"/>
    <mergeCell ref="AA68:AA69"/>
    <mergeCell ref="AB68:AB69"/>
    <mergeCell ref="AC68:AE69"/>
    <mergeCell ref="W41:W42"/>
    <mergeCell ref="Z41:AB42"/>
    <mergeCell ref="AC41:AC42"/>
    <mergeCell ref="AD41:AD42"/>
    <mergeCell ref="AE41:AE42"/>
    <mergeCell ref="W43:W44"/>
    <mergeCell ref="Z43:Z44"/>
    <mergeCell ref="AA43:AA44"/>
    <mergeCell ref="AB43:AB44"/>
    <mergeCell ref="AC43:AE44"/>
    <mergeCell ref="W16:W17"/>
    <mergeCell ref="Z16:Z17"/>
    <mergeCell ref="AA16:AA17"/>
    <mergeCell ref="AB16:AB17"/>
    <mergeCell ref="AC16:AE17"/>
    <mergeCell ref="W12:Y12"/>
    <mergeCell ref="W39:Y39"/>
    <mergeCell ref="Z39:AB39"/>
    <mergeCell ref="AC39:AE39"/>
    <mergeCell ref="D2:L7"/>
    <mergeCell ref="D10:H10"/>
    <mergeCell ref="I10:M10"/>
    <mergeCell ref="Z12:AB12"/>
    <mergeCell ref="AC12:AE12"/>
    <mergeCell ref="W14:W15"/>
    <mergeCell ref="Z14:AB15"/>
    <mergeCell ref="AC14:AC15"/>
    <mergeCell ref="AD14:AD15"/>
    <mergeCell ref="AE14:AE15"/>
    <mergeCell ref="W3:AE8"/>
    <mergeCell ref="O12:O13"/>
    <mergeCell ref="P12:P13"/>
    <mergeCell ref="N12:N13"/>
    <mergeCell ref="N14:N15"/>
    <mergeCell ref="O14:O15"/>
    <mergeCell ref="P14:P15"/>
    <mergeCell ref="N10:P10"/>
    <mergeCell ref="D11:H11"/>
    <mergeCell ref="I11:M11"/>
    <mergeCell ref="N11:P11"/>
    <mergeCell ref="A14:A15"/>
    <mergeCell ref="D14:F15"/>
    <mergeCell ref="G14:G15"/>
    <mergeCell ref="I14:I15"/>
    <mergeCell ref="J14:J15"/>
    <mergeCell ref="L14:L15"/>
    <mergeCell ref="M14:M15"/>
    <mergeCell ref="D12:F12"/>
    <mergeCell ref="G12:I12"/>
    <mergeCell ref="J12:L12"/>
    <mergeCell ref="M12:M13"/>
    <mergeCell ref="H14:H15"/>
    <mergeCell ref="K14:K15"/>
    <mergeCell ref="A16:A17"/>
    <mergeCell ref="D16:D17"/>
    <mergeCell ref="F16:F17"/>
    <mergeCell ref="G16:I17"/>
    <mergeCell ref="J16:J17"/>
    <mergeCell ref="L16:L17"/>
    <mergeCell ref="M16:M17"/>
    <mergeCell ref="P18:P19"/>
    <mergeCell ref="N16:N17"/>
    <mergeCell ref="O16:O17"/>
    <mergeCell ref="P16:P17"/>
    <mergeCell ref="A18:A19"/>
    <mergeCell ref="D18:D19"/>
    <mergeCell ref="F18:F19"/>
    <mergeCell ref="G18:G19"/>
    <mergeCell ref="I18:I19"/>
    <mergeCell ref="J18:L19"/>
    <mergeCell ref="E16:E17"/>
    <mergeCell ref="K16:K17"/>
    <mergeCell ref="A27:A28"/>
    <mergeCell ref="J27:J28"/>
    <mergeCell ref="N27:N28"/>
    <mergeCell ref="O27:O28"/>
    <mergeCell ref="D25:F25"/>
    <mergeCell ref="G25:I25"/>
    <mergeCell ref="M18:M19"/>
    <mergeCell ref="N18:N19"/>
    <mergeCell ref="O18:O19"/>
    <mergeCell ref="E18:E19"/>
    <mergeCell ref="H18:H19"/>
    <mergeCell ref="D23:H23"/>
    <mergeCell ref="I23:M23"/>
    <mergeCell ref="N23:P23"/>
    <mergeCell ref="P31:P32"/>
    <mergeCell ref="A31:A32"/>
    <mergeCell ref="E31:E32"/>
    <mergeCell ref="I31:I32"/>
    <mergeCell ref="N31:N32"/>
    <mergeCell ref="A29:A30"/>
    <mergeCell ref="E29:E30"/>
    <mergeCell ref="O29:O30"/>
    <mergeCell ref="N29:N30"/>
    <mergeCell ref="P29:P30"/>
    <mergeCell ref="J29:J30"/>
    <mergeCell ref="K29:K30"/>
    <mergeCell ref="L29:L30"/>
    <mergeCell ref="M29:M30"/>
    <mergeCell ref="A42:A43"/>
    <mergeCell ref="K42:K43"/>
    <mergeCell ref="L42:L43"/>
    <mergeCell ref="M42:M43"/>
    <mergeCell ref="N42:N43"/>
    <mergeCell ref="A40:A41"/>
    <mergeCell ref="N38:N39"/>
    <mergeCell ref="O38:O39"/>
    <mergeCell ref="P38:P39"/>
    <mergeCell ref="L40:L41"/>
    <mergeCell ref="M40:M41"/>
    <mergeCell ref="N40:N41"/>
    <mergeCell ref="O40:O41"/>
    <mergeCell ref="P40:P41"/>
    <mergeCell ref="D42:D43"/>
    <mergeCell ref="E42:E43"/>
    <mergeCell ref="F42:F43"/>
    <mergeCell ref="G42:I43"/>
    <mergeCell ref="J42:J43"/>
    <mergeCell ref="D40:F41"/>
    <mergeCell ref="G40:G41"/>
    <mergeCell ref="H40:H41"/>
    <mergeCell ref="I40:I41"/>
    <mergeCell ref="J40:J41"/>
    <mergeCell ref="A53:A54"/>
    <mergeCell ref="N51:N52"/>
    <mergeCell ref="O51:O52"/>
    <mergeCell ref="P51:P52"/>
    <mergeCell ref="D49:F49"/>
    <mergeCell ref="J49:L49"/>
    <mergeCell ref="D50:F50"/>
    <mergeCell ref="A44:A45"/>
    <mergeCell ref="N44:N45"/>
    <mergeCell ref="O44:O45"/>
    <mergeCell ref="P44:P45"/>
    <mergeCell ref="L53:L54"/>
    <mergeCell ref="M53:M54"/>
    <mergeCell ref="N53:N54"/>
    <mergeCell ref="O53:O54"/>
    <mergeCell ref="P53:P54"/>
    <mergeCell ref="D53:F54"/>
    <mergeCell ref="G53:G54"/>
    <mergeCell ref="H53:H54"/>
    <mergeCell ref="I53:I54"/>
    <mergeCell ref="J53:J54"/>
    <mergeCell ref="K53:K54"/>
    <mergeCell ref="A57:A58"/>
    <mergeCell ref="N57:N58"/>
    <mergeCell ref="O57:O58"/>
    <mergeCell ref="P57:P58"/>
    <mergeCell ref="A55:A56"/>
    <mergeCell ref="K55:K56"/>
    <mergeCell ref="L55:L56"/>
    <mergeCell ref="M55:M56"/>
    <mergeCell ref="N55:N56"/>
    <mergeCell ref="D55:D56"/>
    <mergeCell ref="E55:E56"/>
    <mergeCell ref="F55:F56"/>
    <mergeCell ref="G55:I56"/>
    <mergeCell ref="J55:J56"/>
    <mergeCell ref="F57:F58"/>
    <mergeCell ref="G57:G58"/>
    <mergeCell ref="H57:H58"/>
    <mergeCell ref="I57:I58"/>
    <mergeCell ref="J57:L58"/>
    <mergeCell ref="M57:M58"/>
    <mergeCell ref="A70:A71"/>
    <mergeCell ref="E70:E71"/>
    <mergeCell ref="I70:I71"/>
    <mergeCell ref="N70:N71"/>
    <mergeCell ref="A68:A69"/>
    <mergeCell ref="E68:E69"/>
    <mergeCell ref="O68:O69"/>
    <mergeCell ref="A66:A67"/>
    <mergeCell ref="J66:J67"/>
    <mergeCell ref="N66:N67"/>
    <mergeCell ref="O66:O67"/>
    <mergeCell ref="O83:O84"/>
    <mergeCell ref="P83:P84"/>
    <mergeCell ref="A83:A84"/>
    <mergeCell ref="E83:E84"/>
    <mergeCell ref="I83:I84"/>
    <mergeCell ref="N83:N84"/>
    <mergeCell ref="A81:A82"/>
    <mergeCell ref="E81:E82"/>
    <mergeCell ref="O81:O82"/>
    <mergeCell ref="P81:P82"/>
    <mergeCell ref="D83:D84"/>
    <mergeCell ref="F83:F84"/>
    <mergeCell ref="G83:G84"/>
    <mergeCell ref="H83:H84"/>
    <mergeCell ref="J83:L84"/>
    <mergeCell ref="M83:M84"/>
    <mergeCell ref="A79:A80"/>
    <mergeCell ref="J79:J80"/>
    <mergeCell ref="N79:N80"/>
    <mergeCell ref="O79:O80"/>
    <mergeCell ref="M77:M78"/>
    <mergeCell ref="N77:N78"/>
    <mergeCell ref="O77:O78"/>
    <mergeCell ref="P77:P78"/>
    <mergeCell ref="J25:L25"/>
    <mergeCell ref="M25:M26"/>
    <mergeCell ref="N25:N26"/>
    <mergeCell ref="O25:O26"/>
    <mergeCell ref="P25:P26"/>
    <mergeCell ref="D27:F28"/>
    <mergeCell ref="G27:G28"/>
    <mergeCell ref="H27:H28"/>
    <mergeCell ref="I27:I28"/>
    <mergeCell ref="K27:K28"/>
    <mergeCell ref="L27:L28"/>
    <mergeCell ref="M27:M28"/>
    <mergeCell ref="P27:P28"/>
    <mergeCell ref="D29:D30"/>
    <mergeCell ref="F29:F30"/>
    <mergeCell ref="G29:I30"/>
    <mergeCell ref="J37:L37"/>
    <mergeCell ref="D38:F38"/>
    <mergeCell ref="G38:I38"/>
    <mergeCell ref="J38:L38"/>
    <mergeCell ref="M38:M39"/>
    <mergeCell ref="D31:D32"/>
    <mergeCell ref="F31:F32"/>
    <mergeCell ref="G31:G32"/>
    <mergeCell ref="H31:H32"/>
    <mergeCell ref="J31:L32"/>
    <mergeCell ref="M31:M32"/>
    <mergeCell ref="D36:F36"/>
    <mergeCell ref="J36:L36"/>
    <mergeCell ref="M36:O36"/>
    <mergeCell ref="D37:F37"/>
    <mergeCell ref="O31:O32"/>
    <mergeCell ref="N64:N65"/>
    <mergeCell ref="O64:O65"/>
    <mergeCell ref="P64:P65"/>
    <mergeCell ref="N63:P63"/>
    <mergeCell ref="K40:K41"/>
    <mergeCell ref="J50:L50"/>
    <mergeCell ref="D51:F51"/>
    <mergeCell ref="G51:I51"/>
    <mergeCell ref="J51:L51"/>
    <mergeCell ref="M51:M52"/>
    <mergeCell ref="O42:O43"/>
    <mergeCell ref="P42:P43"/>
    <mergeCell ref="D44:D45"/>
    <mergeCell ref="E44:E45"/>
    <mergeCell ref="F44:F45"/>
    <mergeCell ref="G44:G45"/>
    <mergeCell ref="H44:H45"/>
    <mergeCell ref="I44:I45"/>
    <mergeCell ref="J44:L45"/>
    <mergeCell ref="M44:M45"/>
    <mergeCell ref="O55:O56"/>
    <mergeCell ref="P55:P56"/>
    <mergeCell ref="D57:D58"/>
    <mergeCell ref="E57:E58"/>
    <mergeCell ref="D77:F77"/>
    <mergeCell ref="G77:I77"/>
    <mergeCell ref="J77:L77"/>
    <mergeCell ref="P68:P69"/>
    <mergeCell ref="D70:D71"/>
    <mergeCell ref="F70:F71"/>
    <mergeCell ref="G70:G71"/>
    <mergeCell ref="H70:H71"/>
    <mergeCell ref="J70:L71"/>
    <mergeCell ref="M70:M71"/>
    <mergeCell ref="O70:O71"/>
    <mergeCell ref="P70:P71"/>
    <mergeCell ref="D68:D69"/>
    <mergeCell ref="F68:F69"/>
    <mergeCell ref="G68:I69"/>
    <mergeCell ref="J68:J69"/>
    <mergeCell ref="K68:K69"/>
    <mergeCell ref="L68:L69"/>
    <mergeCell ref="M68:M69"/>
    <mergeCell ref="D75:H75"/>
    <mergeCell ref="I75:M75"/>
    <mergeCell ref="N75:P75"/>
    <mergeCell ref="D76:H76"/>
    <mergeCell ref="I76:M76"/>
    <mergeCell ref="M79:M80"/>
    <mergeCell ref="P79:P80"/>
    <mergeCell ref="D81:D82"/>
    <mergeCell ref="F81:F82"/>
    <mergeCell ref="G81:I82"/>
    <mergeCell ref="J81:J82"/>
    <mergeCell ref="K81:K82"/>
    <mergeCell ref="L81:L82"/>
    <mergeCell ref="M81:M82"/>
    <mergeCell ref="N81:N82"/>
    <mergeCell ref="D79:F80"/>
    <mergeCell ref="G79:G80"/>
    <mergeCell ref="H79:H80"/>
    <mergeCell ref="I79:I80"/>
    <mergeCell ref="K79:K80"/>
    <mergeCell ref="L79:L80"/>
    <mergeCell ref="AL3:AT8"/>
    <mergeCell ref="N76:P76"/>
    <mergeCell ref="D24:H24"/>
    <mergeCell ref="I24:M24"/>
    <mergeCell ref="N24:P24"/>
    <mergeCell ref="D62:H62"/>
    <mergeCell ref="I62:M62"/>
    <mergeCell ref="N62:P62"/>
    <mergeCell ref="M49:O49"/>
    <mergeCell ref="M66:M67"/>
    <mergeCell ref="P66:P67"/>
    <mergeCell ref="N68:N69"/>
    <mergeCell ref="D66:F67"/>
    <mergeCell ref="G66:G67"/>
    <mergeCell ref="H66:H67"/>
    <mergeCell ref="I66:I67"/>
    <mergeCell ref="K66:K67"/>
    <mergeCell ref="L66:L67"/>
    <mergeCell ref="D64:F64"/>
    <mergeCell ref="G64:I64"/>
    <mergeCell ref="J64:L64"/>
    <mergeCell ref="M64:M65"/>
    <mergeCell ref="D63:H63"/>
    <mergeCell ref="I63:M63"/>
    <mergeCell ref="AL42:AL43"/>
    <mergeCell ref="AO42:AO43"/>
    <mergeCell ref="AP42:AP43"/>
    <mergeCell ref="AQ42:AQ43"/>
    <mergeCell ref="AR42:AT43"/>
    <mergeCell ref="AO38:AQ38"/>
    <mergeCell ref="AR38:AT38"/>
    <mergeCell ref="AL40:AL41"/>
    <mergeCell ref="AO40:AQ41"/>
    <mergeCell ref="AR40:AR41"/>
    <mergeCell ref="AS40:AS41"/>
    <mergeCell ref="AT40:AT41"/>
    <mergeCell ref="AL44:AL45"/>
    <mergeCell ref="AO44:AO45"/>
    <mergeCell ref="AP44:AP45"/>
    <mergeCell ref="AQ44:AQ45"/>
    <mergeCell ref="AR44:AR45"/>
    <mergeCell ref="AS44:AS45"/>
    <mergeCell ref="AT44:AT45"/>
    <mergeCell ref="AU44:AW45"/>
    <mergeCell ref="AX44:AX45"/>
    <mergeCell ref="AO36:AQ36"/>
    <mergeCell ref="AU36:AW36"/>
    <mergeCell ref="AX36:AZ36"/>
    <mergeCell ref="AO37:AQ37"/>
    <mergeCell ref="AU37:AW37"/>
    <mergeCell ref="AU38:AW38"/>
    <mergeCell ref="AX38:AX39"/>
    <mergeCell ref="AY38:AY39"/>
    <mergeCell ref="AZ38:AZ39"/>
    <mergeCell ref="AZ44:AZ45"/>
    <mergeCell ref="BA44:BA45"/>
    <mergeCell ref="BA38:BA39"/>
    <mergeCell ref="AU40:AU41"/>
    <mergeCell ref="AV40:AV41"/>
    <mergeCell ref="AW40:AW41"/>
    <mergeCell ref="AX40:AX41"/>
    <mergeCell ref="AY40:AY41"/>
    <mergeCell ref="AZ40:AZ41"/>
    <mergeCell ref="BA40:BA41"/>
    <mergeCell ref="AU42:AU43"/>
    <mergeCell ref="AV42:AV43"/>
    <mergeCell ref="AW42:AW43"/>
    <mergeCell ref="AX42:AX43"/>
    <mergeCell ref="AY42:AY43"/>
    <mergeCell ref="AZ42:AZ43"/>
    <mergeCell ref="BA42:BA43"/>
    <mergeCell ref="AY44:AY45"/>
  </mergeCells>
  <hyperlinks>
    <hyperlink ref="I11" r:id="rId1" display="mailto:usdbillard@wanadoo.fr"/>
    <hyperlink ref="I24" r:id="rId2" display="mailto:usdbillard@wanadoo.fr"/>
  </hyperlinks>
  <pageMargins left="0.63" right="0.70866141732283472" top="0.74803149606299213" bottom="0.74803149606299213" header="0.31496062992125984" footer="0.31496062992125984"/>
  <pageSetup paperSize="9" scale="37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7"/>
  <sheetViews>
    <sheetView zoomScale="85" zoomScaleNormal="85" workbookViewId="0">
      <selection activeCell="L14" sqref="L14:L17"/>
    </sheetView>
  </sheetViews>
  <sheetFormatPr defaultRowHeight="15"/>
  <cols>
    <col min="2" max="2" width="28.7109375" bestFit="1" customWidth="1"/>
    <col min="3" max="3" width="26.85546875" bestFit="1" customWidth="1"/>
    <col min="5" max="14" width="10" customWidth="1"/>
    <col min="15" max="16" width="14.7109375" customWidth="1"/>
    <col min="17" max="17" width="13.140625" bestFit="1" customWidth="1"/>
    <col min="18" max="18" width="14.7109375" hidden="1" customWidth="1"/>
    <col min="19" max="19" width="14.7109375" customWidth="1"/>
  </cols>
  <sheetData>
    <row r="1" spans="1:19" ht="15.75" thickBot="1"/>
    <row r="2" spans="1:19" ht="15" customHeight="1">
      <c r="D2" s="88" t="s">
        <v>202</v>
      </c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5"/>
    </row>
    <row r="3" spans="1:19" ht="15" customHeight="1">
      <c r="D3" s="186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8"/>
    </row>
    <row r="4" spans="1:19" ht="15" customHeight="1">
      <c r="D4" s="186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8"/>
    </row>
    <row r="5" spans="1:19" ht="15" customHeight="1">
      <c r="D5" s="186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8"/>
    </row>
    <row r="6" spans="1:19" ht="15" customHeight="1">
      <c r="D6" s="186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8"/>
    </row>
    <row r="7" spans="1:19" ht="15.75" customHeight="1" thickBot="1">
      <c r="D7" s="189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1"/>
    </row>
    <row r="9" spans="1:19" ht="15.75" thickBot="1"/>
    <row r="10" spans="1:19">
      <c r="A10" s="5"/>
      <c r="B10" s="5"/>
      <c r="C10" s="5"/>
      <c r="D10" s="5"/>
      <c r="E10" s="97"/>
      <c r="F10" s="98"/>
      <c r="G10" s="98"/>
      <c r="H10" s="98"/>
      <c r="I10" s="98"/>
      <c r="J10" s="99"/>
      <c r="K10" s="99"/>
      <c r="L10" s="99"/>
      <c r="M10" s="99"/>
      <c r="N10" s="99"/>
      <c r="O10" s="48"/>
      <c r="P10" s="48"/>
      <c r="Q10" s="48"/>
      <c r="R10" s="48"/>
      <c r="S10" s="49"/>
    </row>
    <row r="11" spans="1:19" ht="15.75" thickBot="1">
      <c r="A11" s="5"/>
      <c r="B11" s="5"/>
      <c r="C11" s="5"/>
      <c r="D11" s="5"/>
      <c r="E11" s="101"/>
      <c r="F11" s="102"/>
      <c r="G11" s="102"/>
      <c r="H11" s="102"/>
      <c r="I11" s="102"/>
      <c r="J11" s="103"/>
      <c r="K11" s="103"/>
      <c r="L11" s="103"/>
      <c r="M11" s="103"/>
      <c r="N11" s="103"/>
      <c r="O11" s="50"/>
      <c r="P11" s="50"/>
      <c r="Q11" s="50"/>
      <c r="R11" s="50"/>
      <c r="S11" s="51"/>
    </row>
    <row r="12" spans="1:19" ht="27" thickBot="1">
      <c r="A12" s="28"/>
      <c r="B12" s="28"/>
      <c r="C12" s="29"/>
      <c r="D12" s="28"/>
      <c r="E12" s="109" t="s">
        <v>199</v>
      </c>
      <c r="F12" s="110"/>
      <c r="G12" s="111"/>
      <c r="H12" s="112"/>
      <c r="I12" s="113"/>
      <c r="J12" s="109" t="s">
        <v>200</v>
      </c>
      <c r="K12" s="110"/>
      <c r="L12" s="111"/>
      <c r="M12" s="112"/>
      <c r="N12" s="113"/>
      <c r="O12" s="153" t="s">
        <v>58</v>
      </c>
      <c r="P12" s="131" t="s">
        <v>59</v>
      </c>
      <c r="Q12" s="143" t="s">
        <v>60</v>
      </c>
      <c r="R12" s="141" t="s">
        <v>61</v>
      </c>
      <c r="S12" s="125" t="s">
        <v>1</v>
      </c>
    </row>
    <row r="13" spans="1:19" ht="24" thickBot="1">
      <c r="A13" s="30"/>
      <c r="B13" s="31" t="s">
        <v>191</v>
      </c>
      <c r="C13" s="32" t="s">
        <v>0</v>
      </c>
      <c r="D13" s="33" t="s">
        <v>2</v>
      </c>
      <c r="E13" s="34" t="s">
        <v>58</v>
      </c>
      <c r="F13" s="34" t="s">
        <v>4</v>
      </c>
      <c r="G13" s="35" t="s">
        <v>5</v>
      </c>
      <c r="H13" s="36" t="s">
        <v>6</v>
      </c>
      <c r="I13" s="37" t="s">
        <v>7</v>
      </c>
      <c r="J13" s="34" t="s">
        <v>58</v>
      </c>
      <c r="K13" s="34" t="s">
        <v>4</v>
      </c>
      <c r="L13" s="35" t="s">
        <v>5</v>
      </c>
      <c r="M13" s="36" t="s">
        <v>6</v>
      </c>
      <c r="N13" s="37" t="s">
        <v>7</v>
      </c>
      <c r="O13" s="154"/>
      <c r="P13" s="132"/>
      <c r="Q13" s="144"/>
      <c r="R13" s="142"/>
      <c r="S13" s="126"/>
    </row>
    <row r="14" spans="1:19" ht="27.75" customHeight="1">
      <c r="A14" s="106">
        <v>1</v>
      </c>
      <c r="B14" s="65"/>
      <c r="C14" s="66"/>
      <c r="D14" s="67">
        <v>30</v>
      </c>
      <c r="E14" s="115">
        <f>IF((F14+F15)&gt;(F16+F17),2,IF((F14+F15)&lt;(F16+F17),,IF(I14&gt;I16,2,IF(I14&lt;I16,,1))))</f>
        <v>1</v>
      </c>
      <c r="F14" s="6">
        <f>IF(ISBLANK(G14),0,IF(H14&gt;H16,2,IF(H14=H16,1,0)))</f>
        <v>0</v>
      </c>
      <c r="G14" s="38"/>
      <c r="H14" s="9">
        <f>IF(ISBLANK($D14),0,G14/$D14)</f>
        <v>0</v>
      </c>
      <c r="I14" s="117">
        <f>IF(($D14+$D15)=0,0,(G14+G15)/($D14+$D15))</f>
        <v>0</v>
      </c>
      <c r="J14" s="115">
        <f>IF((K14+K15)&gt;(K16+K17),2,IF((K14+K15)&lt;(K16+K17),,IF(N14&gt;N16,2,IF(N14&lt;N16,,1))))</f>
        <v>1</v>
      </c>
      <c r="K14" s="6">
        <f>IF(ISBLANK(L14),0,IF(M14&gt;M16,2,IF(M14=M16,1,0)))</f>
        <v>0</v>
      </c>
      <c r="L14" s="38"/>
      <c r="M14" s="9">
        <f>IF(ISBLANK($D14),0,L14/$D14)</f>
        <v>0</v>
      </c>
      <c r="N14" s="117">
        <f>IF(($D14+$D15)=0,0,(L14+L15)/($D14+$D15))</f>
        <v>0</v>
      </c>
      <c r="O14" s="149">
        <f>+J14+E14</f>
        <v>2</v>
      </c>
      <c r="P14" s="133">
        <f>+F14+F15+K14+K15</f>
        <v>0</v>
      </c>
      <c r="Q14" s="145">
        <f>(G14+G15+L14+L15)/(2*(D14+D15))</f>
        <v>0</v>
      </c>
      <c r="R14" s="139">
        <f>O14*1000+P14*100+Q14*100</f>
        <v>2000</v>
      </c>
      <c r="S14" s="127">
        <f>RANK(R14,R14:R17,0)</f>
        <v>1</v>
      </c>
    </row>
    <row r="15" spans="1:19" ht="27.75" customHeight="1" thickBot="1">
      <c r="A15" s="107"/>
      <c r="B15" s="68"/>
      <c r="C15" s="69"/>
      <c r="D15" s="70">
        <v>50</v>
      </c>
      <c r="E15" s="116"/>
      <c r="F15" s="7">
        <f>IF(ISBLANK(G15),,IF(H15&gt;H17,2,IF(H15=H17,1,0)))</f>
        <v>0</v>
      </c>
      <c r="G15" s="39"/>
      <c r="H15" s="10">
        <f>IF(ISBLANK($D15),0,G15/$D15)</f>
        <v>0</v>
      </c>
      <c r="I15" s="118"/>
      <c r="J15" s="116"/>
      <c r="K15" s="7">
        <f>IF(ISBLANK(L15),,IF(M15&gt;M17,2,IF(M15=M17,1,0)))</f>
        <v>0</v>
      </c>
      <c r="L15" s="39"/>
      <c r="M15" s="10">
        <f>IF(ISBLANK($D15),0,L15/$D15)</f>
        <v>0</v>
      </c>
      <c r="N15" s="118"/>
      <c r="O15" s="150"/>
      <c r="P15" s="134"/>
      <c r="Q15" s="146"/>
      <c r="R15" s="140"/>
      <c r="S15" s="128"/>
    </row>
    <row r="16" spans="1:19" ht="27.75" customHeight="1">
      <c r="A16" s="106">
        <v>2</v>
      </c>
      <c r="B16" s="71"/>
      <c r="C16" s="72"/>
      <c r="D16" s="73">
        <v>30</v>
      </c>
      <c r="E16" s="115">
        <f>IF((F16+F17)&gt;(F14+F15),2,IF((F16+F17)&lt;(F14+F15),,IF(I16&gt;I14,2,IF(I16&lt;I14,,1))))</f>
        <v>1</v>
      </c>
      <c r="F16" s="6">
        <f>IF(ISBLANK(G16),0,IF(H16&gt;H14,2,IF(H16=H14,1,0)))</f>
        <v>0</v>
      </c>
      <c r="G16" s="38"/>
      <c r="H16" s="9">
        <f>IF(ISBLANK($D16),0,G16/$D16)</f>
        <v>0</v>
      </c>
      <c r="I16" s="117">
        <f>IF(($D16+$D17)=0,0,(G16+G17)/($D16+$D17))</f>
        <v>0</v>
      </c>
      <c r="J16" s="115">
        <f>IF((K16+K17)&gt;(K14+K15),2,IF((K16+K17)&lt;(K14+K15),,IF(N16&gt;N14,2,IF(N16&lt;N14,,1))))</f>
        <v>1</v>
      </c>
      <c r="K16" s="6">
        <f>IF(ISBLANK(L16),0,IF(M16&gt;M14,2,IF(M16=M14,1,0)))</f>
        <v>0</v>
      </c>
      <c r="L16" s="38"/>
      <c r="M16" s="9">
        <f>IF(ISBLANK($D16),0,L16/$D16)</f>
        <v>0</v>
      </c>
      <c r="N16" s="117">
        <f>IF(($D16+$D17)=0,0,(L16+L17)/($D16+$D17))</f>
        <v>0</v>
      </c>
      <c r="O16" s="149">
        <f>+J16+E16</f>
        <v>2</v>
      </c>
      <c r="P16" s="133">
        <f>+F16+F17+K16+K17</f>
        <v>0</v>
      </c>
      <c r="Q16" s="145">
        <f>(G16+G17+L16+L17)/(2*(D16+D17))</f>
        <v>0</v>
      </c>
      <c r="R16" s="139">
        <f>O16*1000+P16*100+Q16*100</f>
        <v>2000</v>
      </c>
      <c r="S16" s="127">
        <f>RANK(R16,R14:R17,0)</f>
        <v>1</v>
      </c>
    </row>
    <row r="17" spans="1:19" ht="27.75" customHeight="1" thickBot="1">
      <c r="A17" s="107"/>
      <c r="B17" s="68"/>
      <c r="C17" s="74"/>
      <c r="D17" s="70">
        <v>50</v>
      </c>
      <c r="E17" s="116"/>
      <c r="F17" s="7">
        <f>IF(ISBLANK(G17),,IF(H17&gt;H15,2,IF(H17=H15,1,0)))</f>
        <v>0</v>
      </c>
      <c r="G17" s="39"/>
      <c r="H17" s="10">
        <f>IF(ISBLANK($D17),0,G17/$D17)</f>
        <v>0</v>
      </c>
      <c r="I17" s="118"/>
      <c r="J17" s="116"/>
      <c r="K17" s="7">
        <f>IF(ISBLANK(L17),,IF(M17&gt;M15,2,IF(M17=M15,1,0)))</f>
        <v>0</v>
      </c>
      <c r="L17" s="39"/>
      <c r="M17" s="10">
        <f>IF(ISBLANK($D17),0,L17/$D17)</f>
        <v>0</v>
      </c>
      <c r="N17" s="118"/>
      <c r="O17" s="151"/>
      <c r="P17" s="135"/>
      <c r="Q17" s="147"/>
      <c r="R17" s="140"/>
      <c r="S17" s="192"/>
    </row>
  </sheetData>
  <mergeCells count="32">
    <mergeCell ref="D2:S7"/>
    <mergeCell ref="P16:P17"/>
    <mergeCell ref="Q16:Q17"/>
    <mergeCell ref="R16:R17"/>
    <mergeCell ref="S16:S17"/>
    <mergeCell ref="Q14:Q15"/>
    <mergeCell ref="R14:R15"/>
    <mergeCell ref="S14:S15"/>
    <mergeCell ref="S12:S13"/>
    <mergeCell ref="E10:I10"/>
    <mergeCell ref="J10:N10"/>
    <mergeCell ref="E11:I11"/>
    <mergeCell ref="R12:R13"/>
    <mergeCell ref="E12:I12"/>
    <mergeCell ref="J12:N12"/>
    <mergeCell ref="O12:O13"/>
    <mergeCell ref="A14:A15"/>
    <mergeCell ref="J14:J15"/>
    <mergeCell ref="N14:N15"/>
    <mergeCell ref="O14:O15"/>
    <mergeCell ref="P14:P15"/>
    <mergeCell ref="P12:P13"/>
    <mergeCell ref="Q12:Q13"/>
    <mergeCell ref="E14:E15"/>
    <mergeCell ref="I14:I15"/>
    <mergeCell ref="J11:N11"/>
    <mergeCell ref="A16:A17"/>
    <mergeCell ref="E16:E17"/>
    <mergeCell ref="I16:I17"/>
    <mergeCell ref="O16:O17"/>
    <mergeCell ref="J16:J17"/>
    <mergeCell ref="N16:N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4"/>
  <sheetViews>
    <sheetView zoomScale="85" zoomScaleNormal="85" workbookViewId="0">
      <selection activeCell="H14" sqref="H14:H17"/>
    </sheetView>
  </sheetViews>
  <sheetFormatPr defaultRowHeight="15"/>
  <cols>
    <col min="2" max="2" width="28.7109375" bestFit="1" customWidth="1"/>
    <col min="3" max="3" width="26.85546875" bestFit="1" customWidth="1"/>
    <col min="4" max="9" width="10" customWidth="1"/>
    <col min="10" max="10" width="14.7109375" customWidth="1"/>
    <col min="11" max="11" width="13.140625" bestFit="1" customWidth="1"/>
    <col min="12" max="12" width="14.7109375" hidden="1" customWidth="1"/>
    <col min="13" max="13" width="14.7109375" customWidth="1"/>
  </cols>
  <sheetData>
    <row r="1" spans="1:13" ht="15.75" thickBot="1"/>
    <row r="2" spans="1:13" ht="15" customHeight="1">
      <c r="D2" s="88" t="s">
        <v>201</v>
      </c>
      <c r="E2" s="184"/>
      <c r="F2" s="184"/>
      <c r="G2" s="184"/>
      <c r="H2" s="184"/>
      <c r="I2" s="184"/>
      <c r="J2" s="184"/>
      <c r="K2" s="184"/>
      <c r="L2" s="184"/>
      <c r="M2" s="185"/>
    </row>
    <row r="3" spans="1:13" ht="15" customHeight="1">
      <c r="D3" s="186"/>
      <c r="E3" s="187"/>
      <c r="F3" s="187"/>
      <c r="G3" s="187"/>
      <c r="H3" s="187"/>
      <c r="I3" s="187"/>
      <c r="J3" s="187"/>
      <c r="K3" s="187"/>
      <c r="L3" s="187"/>
      <c r="M3" s="188"/>
    </row>
    <row r="4" spans="1:13" ht="15" customHeight="1">
      <c r="D4" s="186"/>
      <c r="E4" s="187"/>
      <c r="F4" s="187"/>
      <c r="G4" s="187"/>
      <c r="H4" s="187"/>
      <c r="I4" s="187"/>
      <c r="J4" s="187"/>
      <c r="K4" s="187"/>
      <c r="L4" s="187"/>
      <c r="M4" s="188"/>
    </row>
    <row r="5" spans="1:13" ht="15" customHeight="1">
      <c r="D5" s="186"/>
      <c r="E5" s="187"/>
      <c r="F5" s="187"/>
      <c r="G5" s="187"/>
      <c r="H5" s="187"/>
      <c r="I5" s="187"/>
      <c r="J5" s="187"/>
      <c r="K5" s="187"/>
      <c r="L5" s="187"/>
      <c r="M5" s="188"/>
    </row>
    <row r="6" spans="1:13" ht="15" customHeight="1">
      <c r="D6" s="186"/>
      <c r="E6" s="187"/>
      <c r="F6" s="187"/>
      <c r="G6" s="187"/>
      <c r="H6" s="187"/>
      <c r="I6" s="187"/>
      <c r="J6" s="187"/>
      <c r="K6" s="187"/>
      <c r="L6" s="187"/>
      <c r="M6" s="188"/>
    </row>
    <row r="7" spans="1:13" ht="15.75" customHeight="1" thickBot="1">
      <c r="D7" s="189"/>
      <c r="E7" s="190"/>
      <c r="F7" s="190"/>
      <c r="G7" s="190"/>
      <c r="H7" s="190"/>
      <c r="I7" s="190"/>
      <c r="J7" s="190"/>
      <c r="K7" s="190"/>
      <c r="L7" s="190"/>
      <c r="M7" s="191"/>
    </row>
    <row r="9" spans="1:13" ht="15.75" thickBot="1"/>
    <row r="10" spans="1:13">
      <c r="A10" s="5"/>
      <c r="B10" s="5"/>
      <c r="C10" s="5"/>
      <c r="D10" s="97"/>
      <c r="E10" s="98"/>
      <c r="F10" s="98"/>
      <c r="G10" s="99"/>
      <c r="H10" s="99"/>
      <c r="I10" s="99"/>
      <c r="J10" s="48"/>
      <c r="K10" s="48"/>
      <c r="L10" s="48"/>
      <c r="M10" s="49"/>
    </row>
    <row r="11" spans="1:13" ht="15.75" thickBot="1">
      <c r="A11" s="5"/>
      <c r="B11" s="5"/>
      <c r="C11" s="5"/>
      <c r="D11" s="101"/>
      <c r="E11" s="102"/>
      <c r="F11" s="102"/>
      <c r="G11" s="103"/>
      <c r="H11" s="103"/>
      <c r="I11" s="103"/>
      <c r="J11" s="50"/>
      <c r="K11" s="50"/>
      <c r="L11" s="50"/>
      <c r="M11" s="51"/>
    </row>
    <row r="12" spans="1:13" ht="27" customHeight="1" thickBot="1">
      <c r="A12" s="28"/>
      <c r="B12" s="28"/>
      <c r="C12" s="29"/>
      <c r="D12" s="109" t="s">
        <v>199</v>
      </c>
      <c r="E12" s="111"/>
      <c r="F12" s="113"/>
      <c r="G12" s="109" t="s">
        <v>200</v>
      </c>
      <c r="H12" s="111"/>
      <c r="I12" s="113"/>
      <c r="J12" s="153" t="s">
        <v>58</v>
      </c>
      <c r="K12" s="143" t="s">
        <v>60</v>
      </c>
      <c r="L12" s="141" t="s">
        <v>61</v>
      </c>
      <c r="M12" s="125" t="s">
        <v>1</v>
      </c>
    </row>
    <row r="13" spans="1:13" ht="23.25" thickBot="1">
      <c r="A13" s="30"/>
      <c r="B13" s="31" t="s">
        <v>191</v>
      </c>
      <c r="C13" s="32" t="s">
        <v>0</v>
      </c>
      <c r="D13" s="34" t="s">
        <v>58</v>
      </c>
      <c r="E13" s="35" t="s">
        <v>5</v>
      </c>
      <c r="F13" s="37" t="s">
        <v>7</v>
      </c>
      <c r="G13" s="34" t="s">
        <v>58</v>
      </c>
      <c r="H13" s="35" t="s">
        <v>5</v>
      </c>
      <c r="I13" s="37" t="s">
        <v>7</v>
      </c>
      <c r="J13" s="154"/>
      <c r="K13" s="144"/>
      <c r="L13" s="142"/>
      <c r="M13" s="126"/>
    </row>
    <row r="14" spans="1:13" ht="27.75" customHeight="1">
      <c r="A14" s="106">
        <v>1</v>
      </c>
      <c r="B14" s="65"/>
      <c r="C14" s="66"/>
      <c r="D14" s="163">
        <f>IF(F14=1,2,0)</f>
        <v>0</v>
      </c>
      <c r="E14" s="165"/>
      <c r="F14" s="167">
        <f>E14/100</f>
        <v>0</v>
      </c>
      <c r="G14" s="163">
        <f>IF(I14=1,2,0)</f>
        <v>0</v>
      </c>
      <c r="H14" s="165"/>
      <c r="I14" s="167">
        <f>H14/100</f>
        <v>0</v>
      </c>
      <c r="J14" s="149">
        <f>D14+G14</f>
        <v>0</v>
      </c>
      <c r="K14" s="145">
        <f>(E14+H14)/200</f>
        <v>0</v>
      </c>
      <c r="L14" s="139">
        <f>J14*100+K14*100</f>
        <v>0</v>
      </c>
      <c r="M14" s="127">
        <f>RANK(L14,L14:L17,0)</f>
        <v>1</v>
      </c>
    </row>
    <row r="15" spans="1:13" ht="27.75" customHeight="1" thickBot="1">
      <c r="A15" s="107"/>
      <c r="B15" s="68"/>
      <c r="C15" s="69"/>
      <c r="D15" s="164"/>
      <c r="E15" s="166"/>
      <c r="F15" s="168"/>
      <c r="G15" s="164"/>
      <c r="H15" s="166"/>
      <c r="I15" s="168"/>
      <c r="J15" s="150"/>
      <c r="K15" s="146"/>
      <c r="L15" s="140"/>
      <c r="M15" s="128"/>
    </row>
    <row r="16" spans="1:13" ht="27.75" customHeight="1">
      <c r="A16" s="106">
        <v>2</v>
      </c>
      <c r="B16" s="71"/>
      <c r="C16" s="72"/>
      <c r="D16" s="163">
        <f>IF(F16=1,2,0)</f>
        <v>0</v>
      </c>
      <c r="E16" s="165"/>
      <c r="F16" s="167">
        <f>E16/100</f>
        <v>0</v>
      </c>
      <c r="G16" s="163">
        <f>IF(I16=1,2,0)</f>
        <v>0</v>
      </c>
      <c r="H16" s="165"/>
      <c r="I16" s="167">
        <f>H16/100</f>
        <v>0</v>
      </c>
      <c r="J16" s="149">
        <f>D16+G16</f>
        <v>0</v>
      </c>
      <c r="K16" s="145">
        <f>(E16+H16)/200</f>
        <v>0</v>
      </c>
      <c r="L16" s="139">
        <f>J16*100+K16*100</f>
        <v>0</v>
      </c>
      <c r="M16" s="127">
        <f>RANK(L16,L14:L17,0)</f>
        <v>1</v>
      </c>
    </row>
    <row r="17" spans="1:13" ht="27.75" customHeight="1" thickBot="1">
      <c r="A17" s="107"/>
      <c r="B17" s="68"/>
      <c r="C17" s="74"/>
      <c r="D17" s="164"/>
      <c r="E17" s="166"/>
      <c r="F17" s="168"/>
      <c r="G17" s="164"/>
      <c r="H17" s="166"/>
      <c r="I17" s="168"/>
      <c r="J17" s="151"/>
      <c r="K17" s="147"/>
      <c r="L17" s="140"/>
      <c r="M17" s="192"/>
    </row>
    <row r="19" spans="1:13" ht="15" customHeight="1"/>
    <row r="20" spans="1:13" ht="15.75" customHeight="1"/>
    <row r="21" spans="1:13" ht="15" customHeight="1"/>
    <row r="22" spans="1:13" ht="15.75" customHeight="1"/>
    <row r="23" spans="1:13" ht="15" customHeight="1"/>
    <row r="24" spans="1:13" ht="15.75" customHeight="1"/>
  </sheetData>
  <mergeCells count="33">
    <mergeCell ref="A16:A17"/>
    <mergeCell ref="G16:G17"/>
    <mergeCell ref="I16:I17"/>
    <mergeCell ref="L12:L13"/>
    <mergeCell ref="A14:A15"/>
    <mergeCell ref="J12:J13"/>
    <mergeCell ref="K12:K13"/>
    <mergeCell ref="J14:J15"/>
    <mergeCell ref="D2:M7"/>
    <mergeCell ref="H14:H15"/>
    <mergeCell ref="H16:H17"/>
    <mergeCell ref="J16:J17"/>
    <mergeCell ref="K16:K17"/>
    <mergeCell ref="L16:L17"/>
    <mergeCell ref="M16:M17"/>
    <mergeCell ref="D16:D17"/>
    <mergeCell ref="E16:E17"/>
    <mergeCell ref="F16:F17"/>
    <mergeCell ref="K14:K15"/>
    <mergeCell ref="L14:L15"/>
    <mergeCell ref="M12:M13"/>
    <mergeCell ref="G14:G15"/>
    <mergeCell ref="I14:I15"/>
    <mergeCell ref="D10:F10"/>
    <mergeCell ref="M14:M15"/>
    <mergeCell ref="D14:D15"/>
    <mergeCell ref="E14:E15"/>
    <mergeCell ref="G10:I10"/>
    <mergeCell ref="D11:F11"/>
    <mergeCell ref="G11:I11"/>
    <mergeCell ref="D12:F12"/>
    <mergeCell ref="G12:I12"/>
    <mergeCell ref="F14:F1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C16"/>
  <sheetViews>
    <sheetView workbookViewId="0">
      <selection activeCell="C7" sqref="C7"/>
    </sheetView>
  </sheetViews>
  <sheetFormatPr defaultColWidth="9.140625" defaultRowHeight="11.25"/>
  <cols>
    <col min="1" max="16384" width="9.140625" style="52"/>
  </cols>
  <sheetData>
    <row r="3" spans="1:3" ht="12" thickBot="1"/>
    <row r="4" spans="1:3" ht="13.5" thickBot="1">
      <c r="A4" s="193" t="s">
        <v>184</v>
      </c>
      <c r="B4" s="194"/>
      <c r="C4" s="195"/>
    </row>
    <row r="5" spans="1:3" ht="23.25" thickBot="1">
      <c r="A5" s="53" t="s">
        <v>185</v>
      </c>
      <c r="B5" s="54" t="s">
        <v>186</v>
      </c>
      <c r="C5" s="55" t="s">
        <v>187</v>
      </c>
    </row>
    <row r="6" spans="1:3">
      <c r="A6" s="56">
        <v>15</v>
      </c>
      <c r="B6" s="57">
        <v>0.3</v>
      </c>
      <c r="C6" s="58">
        <v>0.4</v>
      </c>
    </row>
    <row r="7" spans="1:3">
      <c r="A7" s="59">
        <v>20</v>
      </c>
      <c r="B7" s="60">
        <v>0.4</v>
      </c>
      <c r="C7" s="61">
        <v>0.5</v>
      </c>
    </row>
    <row r="8" spans="1:3">
      <c r="A8" s="59">
        <v>25</v>
      </c>
      <c r="B8" s="60">
        <v>0.5</v>
      </c>
      <c r="C8" s="61">
        <v>0.6</v>
      </c>
    </row>
    <row r="9" spans="1:3">
      <c r="A9" s="59">
        <v>30</v>
      </c>
      <c r="B9" s="60">
        <v>0.6</v>
      </c>
      <c r="C9" s="61">
        <v>0.8</v>
      </c>
    </row>
    <row r="10" spans="1:3" ht="12" thickBot="1">
      <c r="A10" s="62">
        <v>40</v>
      </c>
      <c r="B10" s="63">
        <v>0.8</v>
      </c>
      <c r="C10" s="64">
        <v>1</v>
      </c>
    </row>
    <row r="11" spans="1:3" ht="12" thickBot="1"/>
    <row r="12" spans="1:3" ht="13.5" thickBot="1">
      <c r="A12" s="193" t="s">
        <v>188</v>
      </c>
      <c r="B12" s="194"/>
      <c r="C12" s="195"/>
    </row>
    <row r="13" spans="1:3" ht="23.25" thickBot="1">
      <c r="A13" s="53" t="s">
        <v>185</v>
      </c>
      <c r="B13" s="54" t="s">
        <v>186</v>
      </c>
      <c r="C13" s="55" t="s">
        <v>187</v>
      </c>
    </row>
    <row r="14" spans="1:3">
      <c r="A14" s="56">
        <v>30</v>
      </c>
      <c r="B14" s="57">
        <v>0.6</v>
      </c>
      <c r="C14" s="58">
        <v>0.8</v>
      </c>
    </row>
    <row r="15" spans="1:3">
      <c r="A15" s="59">
        <v>40</v>
      </c>
      <c r="B15" s="60">
        <v>0.8</v>
      </c>
      <c r="C15" s="61">
        <v>1</v>
      </c>
    </row>
    <row r="16" spans="1:3" ht="12" thickBot="1">
      <c r="A16" s="62">
        <v>50</v>
      </c>
      <c r="B16" s="63">
        <v>1</v>
      </c>
      <c r="C16" s="64"/>
    </row>
  </sheetData>
  <mergeCells count="2">
    <mergeCell ref="A4:C4"/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3 bandes  - 3.10</vt:lpstr>
      <vt:lpstr>3 bandes  - 2.80 - 2.60</vt:lpstr>
      <vt:lpstr>5Q</vt:lpstr>
      <vt:lpstr>3 bandes - poule de 2 </vt:lpstr>
      <vt:lpstr> 5Q - poule de 2</vt:lpstr>
      <vt:lpstr>Distances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Franky Deconinck</dc:creator>
  <cp:lastModifiedBy>Franky Deconinck</cp:lastModifiedBy>
  <cp:lastPrinted>2011-08-14T11:07:47Z</cp:lastPrinted>
  <dcterms:created xsi:type="dcterms:W3CDTF">2011-08-13T05:16:23Z</dcterms:created>
  <dcterms:modified xsi:type="dcterms:W3CDTF">2011-08-26T05:39:36Z</dcterms:modified>
</cp:coreProperties>
</file>