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Feuil1" sheetId="1" r:id="rId1"/>
  </sheets>
  <definedNames>
    <definedName name="_xlnm.Print_Area" localSheetId="0">Feuil1!$A$1:$T$25</definedName>
  </definedNames>
  <calcPr calcId="145621"/>
</workbook>
</file>

<file path=xl/calcChain.xml><?xml version="1.0" encoding="utf-8"?>
<calcChain xmlns="http://schemas.openxmlformats.org/spreadsheetml/2006/main">
  <c r="V22" i="1" l="1"/>
  <c r="V18" i="1"/>
  <c r="V14" i="1"/>
  <c r="V10" i="1"/>
  <c r="J6" i="1"/>
  <c r="J5" i="1"/>
  <c r="J4" i="1"/>
  <c r="J3" i="1"/>
  <c r="P43" i="1"/>
  <c r="B9" i="1"/>
  <c r="E9" i="1"/>
  <c r="H9" i="1"/>
  <c r="K9" i="1"/>
  <c r="H24" i="1"/>
  <c r="B24" i="1"/>
  <c r="B20" i="1"/>
  <c r="D22" i="1"/>
  <c r="G22" i="1"/>
  <c r="E24" i="1" s="1"/>
  <c r="J22" i="1"/>
  <c r="G18" i="1"/>
  <c r="E20" i="1" s="1"/>
  <c r="D18" i="1"/>
  <c r="D14" i="1"/>
  <c r="P14" i="1" s="1"/>
  <c r="L19" i="1"/>
  <c r="L18" i="1" s="1"/>
  <c r="I22" i="1" s="1"/>
  <c r="I23" i="1" s="1"/>
  <c r="L15" i="1"/>
  <c r="L14" i="1" s="1"/>
  <c r="F22" i="1" s="1"/>
  <c r="I15" i="1"/>
  <c r="I14" i="1" s="1"/>
  <c r="F18" i="1" s="1"/>
  <c r="F19" i="1" s="1"/>
  <c r="O14" i="1"/>
  <c r="Q14" i="1"/>
  <c r="O18" i="1"/>
  <c r="Q18" i="1"/>
  <c r="O22" i="1"/>
  <c r="Q22" i="1"/>
  <c r="Q10" i="1"/>
  <c r="P10" i="1"/>
  <c r="O10" i="1"/>
  <c r="L10" i="1"/>
  <c r="C22" i="1" s="1"/>
  <c r="C23" i="1" s="1"/>
  <c r="I10" i="1"/>
  <c r="C18" i="1" s="1"/>
  <c r="C19" i="1" s="1"/>
  <c r="L11" i="1"/>
  <c r="I11" i="1"/>
  <c r="F11" i="1"/>
  <c r="F10" i="1" s="1"/>
  <c r="C14" i="1" s="1"/>
  <c r="E12" i="1"/>
  <c r="H12" i="1"/>
  <c r="K12" i="1"/>
  <c r="K16" i="1"/>
  <c r="K20" i="1"/>
  <c r="P18" i="1" l="1"/>
  <c r="R18" i="1" s="1"/>
  <c r="W18" i="1" s="1"/>
  <c r="B16" i="1"/>
  <c r="R10" i="1"/>
  <c r="W10" i="1" s="1"/>
  <c r="P22" i="1"/>
  <c r="R22" i="1" s="1"/>
  <c r="W22" i="1" s="1"/>
  <c r="S22" i="1"/>
  <c r="F23" i="1"/>
  <c r="S18" i="1"/>
  <c r="R14" i="1"/>
  <c r="W14" i="1" s="1"/>
  <c r="C15" i="1"/>
  <c r="S14" i="1"/>
  <c r="S10" i="1"/>
  <c r="U18" i="1" l="1"/>
  <c r="U22" i="1"/>
  <c r="U14" i="1"/>
  <c r="U10" i="1"/>
  <c r="T14" i="1" l="1"/>
  <c r="T18" i="1"/>
  <c r="T10" i="1"/>
  <c r="T22" i="1"/>
</calcChain>
</file>

<file path=xl/comments1.xml><?xml version="1.0" encoding="utf-8"?>
<comments xmlns="http://schemas.openxmlformats.org/spreadsheetml/2006/main">
  <authors>
    <author>Serge</author>
  </authors>
  <commentList>
    <comment ref="H7" authorId="0">
      <text>
        <r>
          <rPr>
            <b/>
            <sz val="9"/>
            <color indexed="81"/>
            <rFont val="Tahoma"/>
            <family val="2"/>
          </rPr>
          <t xml:space="preserve">n'oubliez pas de renseigner le format de billard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nom et prénom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" authorId="0">
      <text>
        <r>
          <rPr>
            <b/>
            <sz val="9"/>
            <color indexed="81"/>
            <rFont val="Tahoma"/>
            <family val="2"/>
          </rPr>
          <t>N° de licence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Nom du club du joueur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0">
      <text>
        <r>
          <rPr>
            <b/>
            <sz val="9"/>
            <color indexed="81"/>
            <rFont val="Tahoma"/>
            <family val="2"/>
          </rPr>
          <t>Moyenne de départ</t>
        </r>
      </text>
    </comment>
    <comment ref="A14" authorId="0">
      <text>
        <r>
          <rPr>
            <b/>
            <sz val="9"/>
            <color indexed="81"/>
            <rFont val="Tahoma"/>
            <family val="2"/>
          </rPr>
          <t>nom et prénom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N° de licence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Nom du club du joueur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7" authorId="0">
      <text>
        <r>
          <rPr>
            <b/>
            <sz val="9"/>
            <color indexed="81"/>
            <rFont val="Tahoma"/>
            <family val="2"/>
          </rPr>
          <t>Moyenne de départ</t>
        </r>
      </text>
    </comment>
    <comment ref="A18" authorId="0">
      <text>
        <r>
          <rPr>
            <b/>
            <sz val="9"/>
            <color indexed="81"/>
            <rFont val="Tahoma"/>
            <family val="2"/>
          </rPr>
          <t>nom et prénom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N° de licence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0">
      <text>
        <r>
          <rPr>
            <b/>
            <sz val="9"/>
            <color indexed="81"/>
            <rFont val="Tahoma"/>
            <family val="2"/>
          </rPr>
          <t>Nom du club du joueur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Moyenne de départ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nom et prénom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N° de licence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4" authorId="0">
      <text>
        <r>
          <rPr>
            <b/>
            <sz val="9"/>
            <color indexed="81"/>
            <rFont val="Tahoma"/>
            <family val="2"/>
          </rPr>
          <t>Nom du club du joueur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Moyenne de départ</t>
        </r>
      </text>
    </comment>
  </commentList>
</comments>
</file>

<file path=xl/sharedStrings.xml><?xml version="1.0" encoding="utf-8"?>
<sst xmlns="http://schemas.openxmlformats.org/spreadsheetml/2006/main" count="171" uniqueCount="54">
  <si>
    <t>points</t>
  </si>
  <si>
    <t>reprises</t>
  </si>
  <si>
    <t>serie</t>
  </si>
  <si>
    <t>moyenne</t>
  </si>
  <si>
    <t>G/N/P</t>
  </si>
  <si>
    <t>Pt de match</t>
  </si>
  <si>
    <t>points réalisés</t>
  </si>
  <si>
    <t>Total des reprises</t>
  </si>
  <si>
    <t>meilleure série</t>
  </si>
  <si>
    <t>Moyenne Générale</t>
  </si>
  <si>
    <t>points de match</t>
  </si>
  <si>
    <t>Classement</t>
  </si>
  <si>
    <t>NOM DU CLUB</t>
  </si>
  <si>
    <t>DATE DE LA COMPETITION</t>
  </si>
  <si>
    <t>FINALE DE CD</t>
  </si>
  <si>
    <t>FINALE DE LIGUE</t>
  </si>
  <si>
    <t>FINALE SECTEUR</t>
  </si>
  <si>
    <t>MODE DE JEU</t>
  </si>
  <si>
    <t>LIBRE N1</t>
  </si>
  <si>
    <t>LIBRE N3</t>
  </si>
  <si>
    <t>LIBRE R1</t>
  </si>
  <si>
    <t>LIBRE R2</t>
  </si>
  <si>
    <t>LIBRE R3</t>
  </si>
  <si>
    <t>LIBRE R4</t>
  </si>
  <si>
    <t>CADRE N1</t>
  </si>
  <si>
    <t>CADRE N3</t>
  </si>
  <si>
    <t>CADRE R1</t>
  </si>
  <si>
    <t>CADRE N2</t>
  </si>
  <si>
    <t>BANDE N1</t>
  </si>
  <si>
    <t>BANDE N3</t>
  </si>
  <si>
    <t>BANDE R1</t>
  </si>
  <si>
    <t>BANDE R2</t>
  </si>
  <si>
    <t>3 BANDES N1</t>
  </si>
  <si>
    <t>LIBRE FEMININES</t>
  </si>
  <si>
    <t>CHALLENGE 1</t>
  </si>
  <si>
    <t>CHALLENGE 2</t>
  </si>
  <si>
    <t>4 BILLES</t>
  </si>
  <si>
    <t>3 BANDES N2</t>
  </si>
  <si>
    <t>3 BANDES N3</t>
  </si>
  <si>
    <t>3 BANDES R1</t>
  </si>
  <si>
    <t>3 BANDES R2</t>
  </si>
  <si>
    <t>3 BANDES FEMININES</t>
  </si>
  <si>
    <t>Nombre de points à jouer</t>
  </si>
  <si>
    <t>moyenne inférieure</t>
  </si>
  <si>
    <t>moyenne supérieure</t>
  </si>
  <si>
    <t>2m80</t>
  </si>
  <si>
    <t>2m60</t>
  </si>
  <si>
    <t>3m10</t>
  </si>
  <si>
    <t>Limitation de reprises</t>
  </si>
  <si>
    <t>*</t>
  </si>
  <si>
    <t>300 GC</t>
  </si>
  <si>
    <t>200 GC</t>
  </si>
  <si>
    <t>format de Billard</t>
  </si>
  <si>
    <t xml:space="preserve">BILLARD CLUB 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</si>
</sst>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0.000"/>
    <numFmt numFmtId="165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8"/>
      <color theme="9" tint="-0.249977111117893"/>
      <name val="Baskerville Old Face"/>
      <family val="1"/>
    </font>
    <font>
      <i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8"/>
      <color theme="1"/>
      <name val="Baskerville Old Face"/>
      <family val="1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28" xfId="0" applyBorder="1" applyAlignment="1" applyProtection="1">
      <alignment horizontal="center" vertical="center" wrapText="1"/>
      <protection hidden="1"/>
    </xf>
    <xf numFmtId="0" fontId="0" fillId="0" borderId="29" xfId="0" applyBorder="1" applyAlignment="1" applyProtection="1">
      <alignment horizontal="center" vertical="center" wrapText="1"/>
      <protection hidden="1"/>
    </xf>
    <xf numFmtId="0" fontId="0" fillId="0" borderId="30" xfId="0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3" fillId="3" borderId="6" xfId="0" applyFont="1" applyFill="1" applyBorder="1" applyAlignment="1" applyProtection="1">
      <alignment horizontal="center" vertical="center"/>
      <protection hidden="1"/>
    </xf>
    <xf numFmtId="0" fontId="0" fillId="0" borderId="6" xfId="0" applyFill="1" applyBorder="1" applyAlignment="1" applyProtection="1">
      <alignment horizontal="center" vertical="center"/>
      <protection hidden="1"/>
    </xf>
    <xf numFmtId="0" fontId="0" fillId="3" borderId="11" xfId="0" applyFill="1" applyBorder="1" applyAlignment="1" applyProtection="1">
      <alignment horizontal="center" vertical="center"/>
      <protection hidden="1"/>
    </xf>
    <xf numFmtId="0" fontId="0" fillId="0" borderId="11" xfId="0" applyFill="1" applyBorder="1" applyAlignment="1" applyProtection="1">
      <alignment horizontal="center" vertical="center"/>
      <protection hidden="1"/>
    </xf>
    <xf numFmtId="43" fontId="0" fillId="3" borderId="15" xfId="1" applyFont="1" applyFill="1" applyBorder="1" applyAlignment="1" applyProtection="1">
      <alignment horizontal="center" vertical="center"/>
      <protection hidden="1"/>
    </xf>
    <xf numFmtId="43" fontId="0" fillId="3" borderId="17" xfId="1" applyFont="1" applyFill="1" applyBorder="1" applyAlignment="1" applyProtection="1">
      <alignment horizontal="center" vertical="center"/>
      <protection hidden="1"/>
    </xf>
    <xf numFmtId="43" fontId="0" fillId="3" borderId="16" xfId="1" applyFont="1" applyFill="1" applyBorder="1" applyAlignment="1" applyProtection="1">
      <alignment horizontal="center" vertical="center"/>
      <protection hidden="1"/>
    </xf>
    <xf numFmtId="43" fontId="0" fillId="3" borderId="18" xfId="1" applyFont="1" applyFill="1" applyBorder="1" applyAlignment="1" applyProtection="1">
      <alignment horizontal="center" vertical="center"/>
      <protection hidden="1"/>
    </xf>
    <xf numFmtId="164" fontId="0" fillId="3" borderId="19" xfId="0" applyNumberFormat="1" applyFill="1" applyBorder="1" applyAlignment="1" applyProtection="1">
      <alignment horizontal="center" vertical="center"/>
      <protection hidden="1"/>
    </xf>
    <xf numFmtId="43" fontId="0" fillId="3" borderId="21" xfId="1" applyFont="1" applyFill="1" applyBorder="1" applyAlignment="1" applyProtection="1">
      <alignment horizontal="center" vertical="center"/>
      <protection hidden="1"/>
    </xf>
    <xf numFmtId="164" fontId="0" fillId="3" borderId="20" xfId="0" applyNumberFormat="1" applyFill="1" applyBorder="1" applyAlignment="1" applyProtection="1">
      <alignment horizontal="center" vertical="center"/>
      <protection hidden="1"/>
    </xf>
    <xf numFmtId="43" fontId="0" fillId="3" borderId="22" xfId="1" applyFont="1" applyFill="1" applyBorder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 wrapText="1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0" fontId="0" fillId="6" borderId="0" xfId="0" applyFill="1" applyBorder="1" applyAlignment="1" applyProtection="1">
      <alignment vertical="center"/>
      <protection hidden="1"/>
    </xf>
    <xf numFmtId="0" fontId="0" fillId="6" borderId="0" xfId="0" applyFill="1" applyBorder="1" applyAlignment="1" applyProtection="1">
      <alignment vertical="center" wrapText="1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0" fontId="0" fillId="6" borderId="32" xfId="0" applyFill="1" applyBorder="1" applyAlignment="1" applyProtection="1">
      <alignment vertical="center"/>
      <protection hidden="1"/>
    </xf>
    <xf numFmtId="0" fontId="0" fillId="6" borderId="46" xfId="0" applyFill="1" applyBorder="1" applyAlignment="1" applyProtection="1">
      <alignment vertical="center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2" borderId="50" xfId="0" applyFill="1" applyBorder="1" applyAlignment="1" applyProtection="1">
      <alignment horizontal="center" vertical="center" shrinkToFit="1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54" xfId="0" applyFill="1" applyBorder="1" applyAlignment="1" applyProtection="1">
      <alignment horizontal="center" vertical="center"/>
      <protection locked="0"/>
    </xf>
    <xf numFmtId="0" fontId="0" fillId="4" borderId="50" xfId="0" applyFill="1" applyBorder="1" applyAlignment="1" applyProtection="1">
      <alignment horizontal="center" vertical="center" shrinkToFit="1"/>
      <protection locked="0"/>
    </xf>
    <xf numFmtId="0" fontId="0" fillId="4" borderId="52" xfId="0" applyFill="1" applyBorder="1" applyAlignment="1" applyProtection="1">
      <alignment horizontal="center" vertical="center"/>
      <protection locked="0"/>
    </xf>
    <xf numFmtId="0" fontId="0" fillId="4" borderId="54" xfId="0" applyFill="1" applyBorder="1" applyAlignment="1" applyProtection="1">
      <alignment horizontal="center" vertical="center"/>
      <protection locked="0"/>
    </xf>
    <xf numFmtId="0" fontId="0" fillId="4" borderId="58" xfId="0" applyFill="1" applyBorder="1" applyAlignment="1" applyProtection="1">
      <alignment horizontal="center" vertical="center"/>
      <protection locked="0"/>
    </xf>
    <xf numFmtId="0" fontId="0" fillId="0" borderId="60" xfId="0" applyFill="1" applyBorder="1" applyAlignment="1" applyProtection="1">
      <alignment horizontal="center" vertical="center"/>
      <protection hidden="1"/>
    </xf>
    <xf numFmtId="0" fontId="0" fillId="3" borderId="60" xfId="0" applyFill="1" applyBorder="1" applyAlignment="1" applyProtection="1">
      <alignment horizontal="center" vertical="center"/>
      <protection hidden="1"/>
    </xf>
    <xf numFmtId="0" fontId="0" fillId="6" borderId="62" xfId="0" applyFill="1" applyBorder="1" applyAlignment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164" fontId="3" fillId="0" borderId="4" xfId="0" applyNumberFormat="1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4" fillId="5" borderId="6" xfId="0" applyFont="1" applyFill="1" applyBorder="1" applyAlignment="1" applyProtection="1">
      <alignment horizontal="center" vertical="center"/>
      <protection hidden="1"/>
    </xf>
    <xf numFmtId="0" fontId="14" fillId="5" borderId="7" xfId="0" applyFont="1" applyFill="1" applyBorder="1" applyAlignment="1" applyProtection="1">
      <alignment horizontal="center" vertical="center"/>
      <protection hidden="1"/>
    </xf>
    <xf numFmtId="0" fontId="14" fillId="5" borderId="1" xfId="0" applyFont="1" applyFill="1" applyBorder="1" applyAlignment="1" applyProtection="1">
      <alignment horizontal="center" vertical="center"/>
      <protection hidden="1"/>
    </xf>
    <xf numFmtId="0" fontId="14" fillId="5" borderId="9" xfId="0" applyFont="1" applyFill="1" applyBorder="1" applyAlignment="1" applyProtection="1">
      <alignment horizontal="center" vertical="center"/>
      <protection hidden="1"/>
    </xf>
    <xf numFmtId="164" fontId="14" fillId="5" borderId="1" xfId="0" applyNumberFormat="1" applyFont="1" applyFill="1" applyBorder="1" applyAlignment="1" applyProtection="1">
      <alignment horizontal="center" vertical="center"/>
      <protection hidden="1"/>
    </xf>
    <xf numFmtId="164" fontId="14" fillId="5" borderId="9" xfId="0" applyNumberFormat="1" applyFont="1" applyFill="1" applyBorder="1" applyAlignment="1" applyProtection="1">
      <alignment horizontal="center" vertical="center"/>
      <protection hidden="1"/>
    </xf>
    <xf numFmtId="164" fontId="14" fillId="5" borderId="11" xfId="0" applyNumberFormat="1" applyFont="1" applyFill="1" applyBorder="1" applyAlignment="1" applyProtection="1">
      <alignment horizontal="center" vertical="center"/>
      <protection hidden="1"/>
    </xf>
    <xf numFmtId="164" fontId="14" fillId="5" borderId="12" xfId="0" applyNumberFormat="1" applyFont="1" applyFill="1" applyBorder="1" applyAlignment="1" applyProtection="1">
      <alignment horizontal="center" vertical="center"/>
      <protection hidden="1"/>
    </xf>
    <xf numFmtId="0" fontId="0" fillId="6" borderId="40" xfId="0" applyFill="1" applyBorder="1" applyAlignment="1" applyProtection="1">
      <alignment horizontal="center" vertical="center" wrapText="1"/>
      <protection hidden="1"/>
    </xf>
    <xf numFmtId="0" fontId="0" fillId="6" borderId="41" xfId="0" applyFill="1" applyBorder="1" applyAlignment="1" applyProtection="1">
      <alignment horizontal="center" vertical="center" wrapText="1"/>
      <protection hidden="1"/>
    </xf>
    <xf numFmtId="0" fontId="0" fillId="6" borderId="0" xfId="0" applyFill="1" applyBorder="1" applyAlignment="1" applyProtection="1">
      <alignment horizontal="center" vertical="center" wrapText="1"/>
      <protection hidden="1"/>
    </xf>
    <xf numFmtId="0" fontId="0" fillId="6" borderId="35" xfId="0" applyFill="1" applyBorder="1" applyAlignment="1" applyProtection="1">
      <alignment horizontal="center" vertical="center" wrapText="1"/>
      <protection hidden="1"/>
    </xf>
    <xf numFmtId="0" fontId="0" fillId="6" borderId="24" xfId="0" applyFill="1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6" borderId="39" xfId="0" applyFill="1" applyBorder="1" applyAlignment="1" applyProtection="1">
      <alignment horizontal="center" vertical="center"/>
      <protection hidden="1"/>
    </xf>
    <xf numFmtId="0" fontId="0" fillId="6" borderId="44" xfId="0" applyFill="1" applyBorder="1" applyAlignment="1" applyProtection="1">
      <alignment horizontal="center" vertical="center"/>
      <protection hidden="1"/>
    </xf>
    <xf numFmtId="0" fontId="13" fillId="2" borderId="40" xfId="0" applyFont="1" applyFill="1" applyBorder="1" applyAlignment="1" applyProtection="1">
      <alignment horizontal="center" vertical="center" shrinkToFit="1"/>
      <protection locked="0"/>
    </xf>
    <xf numFmtId="0" fontId="13" fillId="2" borderId="43" xfId="0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Border="1" applyAlignment="1" applyProtection="1">
      <alignment horizontal="center" vertical="center" shrinkToFit="1"/>
      <protection locked="0"/>
    </xf>
    <xf numFmtId="0" fontId="13" fillId="2" borderId="24" xfId="0" applyFont="1" applyFill="1" applyBorder="1" applyAlignment="1" applyProtection="1">
      <alignment horizontal="center" vertical="center" shrinkToFit="1"/>
      <protection locked="0"/>
    </xf>
    <xf numFmtId="0" fontId="13" fillId="2" borderId="45" xfId="0" applyFont="1" applyFill="1" applyBorder="1" applyAlignment="1" applyProtection="1">
      <alignment horizontal="center" vertical="center" shrinkToFit="1"/>
      <protection locked="0"/>
    </xf>
    <xf numFmtId="0" fontId="8" fillId="5" borderId="5" xfId="0" applyFont="1" applyFill="1" applyBorder="1" applyAlignment="1" applyProtection="1">
      <alignment horizontal="right" vertical="center"/>
      <protection hidden="1"/>
    </xf>
    <xf numFmtId="0" fontId="8" fillId="5" borderId="6" xfId="0" applyFont="1" applyFill="1" applyBorder="1" applyAlignment="1" applyProtection="1">
      <alignment horizontal="right" vertical="center"/>
      <protection hidden="1"/>
    </xf>
    <xf numFmtId="0" fontId="8" fillId="5" borderId="8" xfId="0" applyFont="1" applyFill="1" applyBorder="1" applyAlignment="1" applyProtection="1">
      <alignment horizontal="right" vertical="center"/>
      <protection hidden="1"/>
    </xf>
    <xf numFmtId="0" fontId="8" fillId="5" borderId="1" xfId="0" applyFont="1" applyFill="1" applyBorder="1" applyAlignment="1" applyProtection="1">
      <alignment horizontal="right" vertical="center"/>
      <protection hidden="1"/>
    </xf>
    <xf numFmtId="0" fontId="10" fillId="6" borderId="25" xfId="0" applyFont="1" applyFill="1" applyBorder="1" applyAlignment="1" applyProtection="1">
      <alignment horizontal="center" wrapText="1"/>
      <protection hidden="1"/>
    </xf>
    <xf numFmtId="0" fontId="10" fillId="6" borderId="26" xfId="0" applyFont="1" applyFill="1" applyBorder="1" applyAlignment="1" applyProtection="1">
      <alignment horizontal="center" wrapText="1"/>
      <protection hidden="1"/>
    </xf>
    <xf numFmtId="0" fontId="10" fillId="6" borderId="47" xfId="0" applyFont="1" applyFill="1" applyBorder="1" applyAlignment="1" applyProtection="1">
      <alignment horizontal="center" wrapText="1"/>
      <protection hidden="1"/>
    </xf>
    <xf numFmtId="165" fontId="6" fillId="2" borderId="32" xfId="0" applyNumberFormat="1" applyFont="1" applyFill="1" applyBorder="1" applyAlignment="1" applyProtection="1">
      <alignment horizontal="center" vertical="center"/>
      <protection locked="0"/>
    </xf>
    <xf numFmtId="165" fontId="6" fillId="2" borderId="33" xfId="0" applyNumberFormat="1" applyFont="1" applyFill="1" applyBorder="1" applyAlignment="1" applyProtection="1">
      <alignment horizontal="center" vertical="center"/>
      <protection locked="0"/>
    </xf>
    <xf numFmtId="165" fontId="6" fillId="2" borderId="48" xfId="0" applyNumberFormat="1" applyFont="1" applyFill="1" applyBorder="1" applyAlignment="1" applyProtection="1">
      <alignment horizontal="center" vertical="center"/>
      <protection locked="0"/>
    </xf>
    <xf numFmtId="165" fontId="6" fillId="2" borderId="23" xfId="0" applyNumberFormat="1" applyFont="1" applyFill="1" applyBorder="1" applyAlignment="1" applyProtection="1">
      <alignment horizontal="center" vertical="center"/>
      <protection locked="0"/>
    </xf>
    <xf numFmtId="165" fontId="6" fillId="2" borderId="24" xfId="0" applyNumberFormat="1" applyFont="1" applyFill="1" applyBorder="1" applyAlignment="1" applyProtection="1">
      <alignment horizontal="center" vertical="center"/>
      <protection locked="0"/>
    </xf>
    <xf numFmtId="165" fontId="6" fillId="2" borderId="45" xfId="0" applyNumberFormat="1" applyFont="1" applyFill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" borderId="48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0" fontId="8" fillId="5" borderId="10" xfId="0" applyFont="1" applyFill="1" applyBorder="1" applyAlignment="1" applyProtection="1">
      <alignment horizontal="right" vertical="center"/>
      <protection hidden="1"/>
    </xf>
    <xf numFmtId="0" fontId="8" fillId="5" borderId="11" xfId="0" applyFont="1" applyFill="1" applyBorder="1" applyAlignment="1" applyProtection="1">
      <alignment horizontal="right" vertical="center"/>
      <protection hidden="1"/>
    </xf>
    <xf numFmtId="1" fontId="3" fillId="0" borderId="36" xfId="0" applyNumberFormat="1" applyFont="1" applyBorder="1" applyAlignment="1" applyProtection="1">
      <alignment horizontal="center" vertical="center"/>
      <protection hidden="1"/>
    </xf>
    <xf numFmtId="1" fontId="3" fillId="0" borderId="37" xfId="0" applyNumberFormat="1" applyFont="1" applyBorder="1" applyAlignment="1" applyProtection="1">
      <alignment horizontal="center" vertical="center"/>
      <protection hidden="1"/>
    </xf>
    <xf numFmtId="1" fontId="3" fillId="0" borderId="38" xfId="0" applyNumberFormat="1" applyFont="1" applyBorder="1" applyAlignment="1" applyProtection="1">
      <alignment horizontal="center" vertical="center"/>
      <protection hidden="1"/>
    </xf>
    <xf numFmtId="1" fontId="3" fillId="0" borderId="35" xfId="0" applyNumberFormat="1" applyFont="1" applyBorder="1" applyAlignment="1" applyProtection="1">
      <alignment horizontal="center" vertical="center"/>
      <protection hidden="1"/>
    </xf>
    <xf numFmtId="0" fontId="8" fillId="3" borderId="42" xfId="0" applyFont="1" applyFill="1" applyBorder="1" applyAlignment="1" applyProtection="1">
      <alignment horizontal="right" vertical="center"/>
      <protection hidden="1"/>
    </xf>
    <xf numFmtId="0" fontId="8" fillId="3" borderId="40" xfId="0" applyFont="1" applyFill="1" applyBorder="1" applyAlignment="1" applyProtection="1">
      <alignment horizontal="right" vertical="center"/>
      <protection hidden="1"/>
    </xf>
    <xf numFmtId="0" fontId="8" fillId="3" borderId="23" xfId="0" applyFont="1" applyFill="1" applyBorder="1" applyAlignment="1" applyProtection="1">
      <alignment horizontal="right" vertical="center"/>
      <protection hidden="1"/>
    </xf>
    <xf numFmtId="0" fontId="8" fillId="3" borderId="24" xfId="0" applyFont="1" applyFill="1" applyBorder="1" applyAlignment="1" applyProtection="1">
      <alignment horizontal="right" vertical="center"/>
      <protection hidden="1"/>
    </xf>
    <xf numFmtId="1" fontId="6" fillId="0" borderId="18" xfId="0" applyNumberFormat="1" applyFont="1" applyBorder="1" applyAlignment="1" applyProtection="1">
      <alignment horizontal="center" vertical="center"/>
      <protection hidden="1"/>
    </xf>
    <xf numFmtId="1" fontId="6" fillId="0" borderId="9" xfId="0" applyNumberFormat="1" applyFont="1" applyBorder="1" applyAlignment="1" applyProtection="1">
      <alignment horizontal="center" vertical="center"/>
      <protection hidden="1"/>
    </xf>
    <xf numFmtId="1" fontId="6" fillId="0" borderId="64" xfId="0" applyNumberFormat="1" applyFont="1" applyBorder="1" applyAlignment="1" applyProtection="1">
      <alignment horizontal="center" vertical="center"/>
      <protection hidden="1"/>
    </xf>
    <xf numFmtId="1" fontId="6" fillId="0" borderId="51" xfId="0" applyNumberFormat="1" applyFont="1" applyBorder="1" applyAlignment="1" applyProtection="1">
      <alignment horizontal="center" vertical="center"/>
      <protection hidden="1"/>
    </xf>
    <xf numFmtId="1" fontId="6" fillId="0" borderId="53" xfId="0" applyNumberFormat="1" applyFont="1" applyBorder="1" applyAlignment="1" applyProtection="1">
      <alignment horizontal="center" vertical="center"/>
      <protection hidden="1"/>
    </xf>
    <xf numFmtId="1" fontId="6" fillId="0" borderId="55" xfId="0" applyNumberFormat="1" applyFont="1" applyBorder="1" applyAlignment="1" applyProtection="1">
      <alignment horizontal="center" vertical="center"/>
      <protection hidden="1"/>
    </xf>
    <xf numFmtId="1" fontId="6" fillId="0" borderId="56" xfId="0" applyNumberFormat="1" applyFont="1" applyBorder="1" applyAlignment="1" applyProtection="1">
      <alignment horizontal="center" vertical="center"/>
      <protection hidden="1"/>
    </xf>
    <xf numFmtId="1" fontId="6" fillId="0" borderId="57" xfId="0" applyNumberFormat="1" applyFont="1" applyBorder="1" applyAlignment="1" applyProtection="1">
      <alignment horizontal="center" vertical="center"/>
      <protection hidden="1"/>
    </xf>
    <xf numFmtId="1" fontId="6" fillId="0" borderId="66" xfId="0" applyNumberFormat="1" applyFont="1" applyBorder="1" applyAlignment="1" applyProtection="1">
      <alignment horizontal="center" vertical="center"/>
      <protection hidden="1"/>
    </xf>
    <xf numFmtId="1" fontId="6" fillId="0" borderId="8" xfId="0" applyNumberFormat="1" applyFont="1" applyBorder="1" applyAlignment="1" applyProtection="1">
      <alignment horizontal="center" vertical="center"/>
      <protection hidden="1"/>
    </xf>
    <xf numFmtId="1" fontId="6" fillId="0" borderId="63" xfId="0" applyNumberFormat="1" applyFont="1" applyBorder="1" applyAlignment="1" applyProtection="1">
      <alignment horizontal="center" vertical="center"/>
      <protection hidden="1"/>
    </xf>
    <xf numFmtId="1" fontId="6" fillId="0" borderId="1" xfId="0" applyNumberFormat="1" applyFont="1" applyBorder="1" applyAlignment="1" applyProtection="1">
      <alignment horizontal="center" vertical="center"/>
      <protection hidden="1"/>
    </xf>
    <xf numFmtId="1" fontId="6" fillId="0" borderId="60" xfId="0" applyNumberFormat="1" applyFont="1" applyBorder="1" applyAlignment="1" applyProtection="1">
      <alignment horizontal="center" vertical="center"/>
      <protection hidden="1"/>
    </xf>
    <xf numFmtId="164" fontId="5" fillId="0" borderId="31" xfId="0" applyNumberFormat="1" applyFont="1" applyBorder="1" applyAlignment="1" applyProtection="1">
      <alignment horizontal="center" vertical="center" shrinkToFit="1"/>
      <protection hidden="1"/>
    </xf>
    <xf numFmtId="164" fontId="5" fillId="0" borderId="3" xfId="0" applyNumberFormat="1" applyFont="1" applyBorder="1" applyAlignment="1" applyProtection="1">
      <alignment horizontal="center" vertical="center" shrinkToFit="1"/>
      <protection hidden="1"/>
    </xf>
    <xf numFmtId="164" fontId="5" fillId="0" borderId="65" xfId="0" applyNumberFormat="1" applyFont="1" applyBorder="1" applyAlignment="1" applyProtection="1">
      <alignment horizontal="center" vertical="center" shrinkToFit="1"/>
      <protection hidden="1"/>
    </xf>
    <xf numFmtId="0" fontId="0" fillId="5" borderId="24" xfId="0" applyFill="1" applyBorder="1" applyAlignment="1" applyProtection="1">
      <alignment horizontal="center" vertical="center" wrapText="1"/>
      <protection hidden="1"/>
    </xf>
    <xf numFmtId="0" fontId="0" fillId="5" borderId="25" xfId="0" applyFill="1" applyBorder="1" applyAlignment="1" applyProtection="1">
      <alignment horizontal="center" vertical="center" wrapText="1"/>
      <protection hidden="1"/>
    </xf>
    <xf numFmtId="0" fontId="0" fillId="5" borderId="26" xfId="0" applyFill="1" applyBorder="1" applyAlignment="1" applyProtection="1">
      <alignment horizontal="center" vertical="center" wrapText="1"/>
      <protection hidden="1"/>
    </xf>
    <xf numFmtId="0" fontId="0" fillId="5" borderId="27" xfId="0" applyFill="1" applyBorder="1" applyAlignment="1" applyProtection="1">
      <alignment horizontal="center" vertical="center" wrapText="1"/>
      <protection hidden="1"/>
    </xf>
    <xf numFmtId="1" fontId="6" fillId="0" borderId="16" xfId="0" applyNumberFormat="1" applyFont="1" applyBorder="1" applyAlignment="1" applyProtection="1">
      <alignment horizontal="center" vertical="center"/>
      <protection hidden="1"/>
    </xf>
    <xf numFmtId="1" fontId="6" fillId="0" borderId="14" xfId="0" applyNumberFormat="1" applyFont="1" applyBorder="1" applyAlignment="1" applyProtection="1">
      <alignment horizontal="center" vertical="center"/>
      <protection hidden="1"/>
    </xf>
    <xf numFmtId="43" fontId="0" fillId="3" borderId="17" xfId="1" applyFont="1" applyFill="1" applyBorder="1" applyAlignment="1" applyProtection="1">
      <alignment horizontal="center" vertical="center"/>
      <protection hidden="1"/>
    </xf>
    <xf numFmtId="43" fontId="0" fillId="3" borderId="18" xfId="1" applyFont="1" applyFill="1" applyBorder="1" applyAlignment="1" applyProtection="1">
      <alignment horizontal="center" vertical="center"/>
      <protection hidden="1"/>
    </xf>
    <xf numFmtId="0" fontId="2" fillId="0" borderId="13" xfId="0" applyFont="1" applyFill="1" applyBorder="1" applyAlignment="1" applyProtection="1">
      <alignment horizontal="center" vertical="center"/>
      <protection hidden="1"/>
    </xf>
    <xf numFmtId="0" fontId="2" fillId="0" borderId="14" xfId="0" applyFont="1" applyFill="1" applyBorder="1" applyAlignment="1" applyProtection="1">
      <alignment horizontal="center" vertical="center"/>
      <protection hidden="1"/>
    </xf>
    <xf numFmtId="0" fontId="7" fillId="3" borderId="13" xfId="0" applyFont="1" applyFill="1" applyBorder="1" applyAlignment="1" applyProtection="1">
      <alignment horizontal="center" vertical="center"/>
      <protection hidden="1"/>
    </xf>
    <xf numFmtId="0" fontId="4" fillId="3" borderId="14" xfId="0" applyFont="1" applyFill="1" applyBorder="1" applyAlignment="1" applyProtection="1">
      <alignment horizontal="center" vertical="center"/>
      <protection hidden="1"/>
    </xf>
    <xf numFmtId="164" fontId="0" fillId="0" borderId="19" xfId="0" applyNumberFormat="1" applyFill="1" applyBorder="1" applyAlignment="1" applyProtection="1">
      <alignment horizontal="center" vertical="center"/>
      <protection hidden="1"/>
    </xf>
    <xf numFmtId="164" fontId="0" fillId="0" borderId="59" xfId="0" applyNumberFormat="1" applyFill="1" applyBorder="1" applyAlignment="1" applyProtection="1">
      <alignment horizontal="center" vertical="center"/>
      <protection hidden="1"/>
    </xf>
    <xf numFmtId="1" fontId="0" fillId="2" borderId="21" xfId="1" applyNumberFormat="1" applyFont="1" applyFill="1" applyBorder="1" applyAlignment="1" applyProtection="1">
      <alignment horizontal="center" vertical="center"/>
      <protection locked="0"/>
    </xf>
    <xf numFmtId="1" fontId="0" fillId="2" borderId="61" xfId="1" applyNumberFormat="1" applyFont="1" applyFill="1" applyBorder="1" applyAlignment="1" applyProtection="1">
      <alignment horizontal="center" vertical="center"/>
      <protection locked="0"/>
    </xf>
    <xf numFmtId="164" fontId="0" fillId="3" borderId="19" xfId="0" applyNumberFormat="1" applyFill="1" applyBorder="1" applyAlignment="1" applyProtection="1">
      <alignment horizontal="center" vertical="center"/>
      <protection hidden="1"/>
    </xf>
    <xf numFmtId="164" fontId="0" fillId="3" borderId="59" xfId="0" applyNumberFormat="1" applyFill="1" applyBorder="1" applyAlignment="1" applyProtection="1">
      <alignment horizontal="center" vertical="center"/>
      <protection hidden="1"/>
    </xf>
    <xf numFmtId="43" fontId="0" fillId="3" borderId="21" xfId="1" applyFont="1" applyFill="1" applyBorder="1" applyAlignment="1" applyProtection="1">
      <alignment horizontal="center" vertical="center"/>
      <protection hidden="1"/>
    </xf>
    <xf numFmtId="43" fontId="0" fillId="3" borderId="61" xfId="1" applyFont="1" applyFill="1" applyBorder="1" applyAlignment="1" applyProtection="1">
      <alignment horizontal="center" vertical="center"/>
      <protection hidden="1"/>
    </xf>
    <xf numFmtId="1" fontId="0" fillId="2" borderId="22" xfId="1" applyNumberFormat="1" applyFont="1" applyFill="1" applyBorder="1" applyAlignment="1" applyProtection="1">
      <alignment horizontal="center" vertical="center"/>
      <protection locked="0"/>
    </xf>
    <xf numFmtId="164" fontId="0" fillId="3" borderId="20" xfId="0" applyNumberFormat="1" applyFill="1" applyBorder="1" applyAlignment="1" applyProtection="1">
      <alignment horizontal="center" vertical="center"/>
      <protection hidden="1"/>
    </xf>
    <xf numFmtId="43" fontId="0" fillId="3" borderId="22" xfId="1" applyFont="1" applyFill="1" applyBorder="1" applyAlignment="1" applyProtection="1">
      <alignment horizontal="center" vertical="center"/>
      <protection hidden="1"/>
    </xf>
    <xf numFmtId="164" fontId="0" fillId="0" borderId="20" xfId="0" applyNumberFormat="1" applyFill="1" applyBorder="1" applyAlignment="1" applyProtection="1">
      <alignment horizontal="center" vertical="center"/>
      <protection hidden="1"/>
    </xf>
    <xf numFmtId="1" fontId="0" fillId="2" borderId="15" xfId="1" applyNumberFormat="1" applyFont="1" applyFill="1" applyBorder="1" applyAlignment="1" applyProtection="1">
      <alignment horizontal="center" vertical="center"/>
      <protection locked="0"/>
    </xf>
    <xf numFmtId="1" fontId="0" fillId="2" borderId="16" xfId="1" applyNumberFormat="1" applyFont="1" applyFill="1" applyBorder="1" applyAlignment="1" applyProtection="1">
      <alignment horizontal="center" vertical="center"/>
      <protection locked="0"/>
    </xf>
    <xf numFmtId="1" fontId="0" fillId="0" borderId="17" xfId="1" applyNumberFormat="1" applyFont="1" applyFill="1" applyBorder="1" applyAlignment="1" applyProtection="1">
      <alignment horizontal="center" vertical="center"/>
      <protection hidden="1"/>
    </xf>
    <xf numFmtId="1" fontId="0" fillId="0" borderId="18" xfId="1" applyNumberFormat="1" applyFont="1" applyFill="1" applyBorder="1" applyAlignment="1" applyProtection="1">
      <alignment horizontal="center" vertical="center"/>
      <protection hidden="1"/>
    </xf>
    <xf numFmtId="43" fontId="0" fillId="3" borderId="15" xfId="1" applyFont="1" applyFill="1" applyBorder="1" applyAlignment="1" applyProtection="1">
      <alignment horizontal="center" vertical="center"/>
      <protection hidden="1"/>
    </xf>
    <xf numFmtId="43" fontId="0" fillId="3" borderId="16" xfId="1" applyFont="1" applyFill="1" applyBorder="1" applyAlignment="1" applyProtection="1">
      <alignment horizontal="center" vertical="center"/>
      <protection hidden="1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</cellXfs>
  <cellStyles count="2">
    <cellStyle name="Milliers" xfId="1" builtinId="3"/>
    <cellStyle name="Normal" xfId="0" builtinId="0"/>
  </cellStyles>
  <dxfs count="37"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104775</xdr:rowOff>
    </xdr:from>
    <xdr:to>
      <xdr:col>5</xdr:col>
      <xdr:colOff>504825</xdr:colOff>
      <xdr:row>4</xdr:row>
      <xdr:rowOff>166628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0" y="390525"/>
          <a:ext cx="2895600" cy="919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49"/>
  <sheetViews>
    <sheetView tabSelected="1" workbookViewId="0">
      <pane xSplit="1" ySplit="9" topLeftCell="D17" activePane="bottomRight" state="frozenSplit"/>
      <selection pane="topRight"/>
      <selection pane="bottomLeft" activeCell="A4" sqref="A4"/>
      <selection pane="bottomRight" activeCell="J1" sqref="J1:T2"/>
    </sheetView>
  </sheetViews>
  <sheetFormatPr baseColWidth="10" defaultRowHeight="15" x14ac:dyDescent="0.25"/>
  <cols>
    <col min="1" max="1" width="29.28515625" style="1" customWidth="1"/>
    <col min="2" max="2" width="9.42578125" style="1" bestFit="1" customWidth="1"/>
    <col min="3" max="3" width="9" style="1" bestFit="1" customWidth="1"/>
    <col min="4" max="4" width="9.5703125" style="1" bestFit="1" customWidth="1"/>
    <col min="5" max="5" width="9.42578125" style="1" bestFit="1" customWidth="1"/>
    <col min="6" max="6" width="9" style="1" bestFit="1" customWidth="1"/>
    <col min="7" max="7" width="9.5703125" style="1" bestFit="1" customWidth="1"/>
    <col min="8" max="8" width="9.42578125" style="1" bestFit="1" customWidth="1"/>
    <col min="9" max="9" width="9" style="1" bestFit="1" customWidth="1"/>
    <col min="10" max="10" width="9.5703125" style="1" bestFit="1" customWidth="1"/>
    <col min="11" max="11" width="9.42578125" style="1" bestFit="1" customWidth="1"/>
    <col min="12" max="12" width="9" style="1" bestFit="1" customWidth="1"/>
    <col min="13" max="13" width="9.5703125" style="1" bestFit="1" customWidth="1"/>
    <col min="14" max="14" width="1.42578125" style="1" customWidth="1"/>
    <col min="15" max="15" width="7.85546875" style="1" bestFit="1" customWidth="1"/>
    <col min="16" max="16" width="9" style="1" bestFit="1" customWidth="1"/>
    <col min="17" max="17" width="9.7109375" style="1" bestFit="1" customWidth="1"/>
    <col min="18" max="18" width="10.5703125" style="1" bestFit="1" customWidth="1"/>
    <col min="19" max="19" width="9.28515625" style="1" bestFit="1" customWidth="1"/>
    <col min="20" max="20" width="11.42578125" style="1"/>
    <col min="21" max="21" width="14.5703125" style="20" hidden="1" customWidth="1"/>
    <col min="22" max="22" width="5.7109375" style="20" hidden="1" customWidth="1"/>
    <col min="23" max="23" width="2.7109375" style="20" hidden="1" customWidth="1"/>
    <col min="24" max="24" width="4.85546875" style="20" hidden="1" customWidth="1"/>
    <col min="25" max="25" width="6.5703125" style="20" hidden="1" customWidth="1"/>
    <col min="26" max="26" width="4.85546875" style="20" hidden="1" customWidth="1"/>
    <col min="27" max="27" width="6.5703125" style="20" hidden="1" customWidth="1"/>
    <col min="28" max="29" width="5.7109375" style="1" hidden="1" customWidth="1"/>
    <col min="30" max="16384" width="11.42578125" style="1"/>
  </cols>
  <sheetData>
    <row r="1" spans="1:27" ht="22.5" customHeight="1" thickTop="1" x14ac:dyDescent="0.25">
      <c r="A1" s="63"/>
      <c r="B1" s="55"/>
      <c r="C1" s="55"/>
      <c r="D1" s="55"/>
      <c r="E1" s="55"/>
      <c r="F1" s="56"/>
      <c r="G1" s="103" t="s">
        <v>12</v>
      </c>
      <c r="H1" s="104"/>
      <c r="I1" s="104"/>
      <c r="J1" s="65" t="s">
        <v>53</v>
      </c>
      <c r="K1" s="65"/>
      <c r="L1" s="65"/>
      <c r="M1" s="65"/>
      <c r="N1" s="65"/>
      <c r="O1" s="65"/>
      <c r="P1" s="65"/>
      <c r="Q1" s="65"/>
      <c r="R1" s="65"/>
      <c r="S1" s="65"/>
      <c r="T1" s="66"/>
      <c r="U1" s="20" t="s">
        <v>14</v>
      </c>
    </row>
    <row r="2" spans="1:27" ht="22.5" customHeight="1" thickBot="1" x14ac:dyDescent="0.3">
      <c r="A2" s="64"/>
      <c r="B2" s="57"/>
      <c r="C2" s="57"/>
      <c r="D2" s="57"/>
      <c r="E2" s="57"/>
      <c r="F2" s="58"/>
      <c r="G2" s="105"/>
      <c r="H2" s="106"/>
      <c r="I2" s="106"/>
      <c r="J2" s="67"/>
      <c r="K2" s="67"/>
      <c r="L2" s="67"/>
      <c r="M2" s="67"/>
      <c r="N2" s="68"/>
      <c r="O2" s="68"/>
      <c r="P2" s="68"/>
      <c r="Q2" s="68"/>
      <c r="R2" s="68"/>
      <c r="S2" s="68"/>
      <c r="T2" s="69"/>
      <c r="U2" s="20" t="s">
        <v>15</v>
      </c>
    </row>
    <row r="3" spans="1:27" ht="22.5" customHeight="1" thickBot="1" x14ac:dyDescent="0.3">
      <c r="A3" s="64"/>
      <c r="B3" s="57"/>
      <c r="C3" s="57"/>
      <c r="D3" s="57"/>
      <c r="E3" s="57"/>
      <c r="F3" s="57"/>
      <c r="G3" s="70" t="s">
        <v>42</v>
      </c>
      <c r="H3" s="71"/>
      <c r="I3" s="71"/>
      <c r="J3" s="47">
        <f>VLOOKUP(H7,$U$27:$AC$49,2)</f>
        <v>15</v>
      </c>
      <c r="K3" s="47"/>
      <c r="L3" s="47"/>
      <c r="M3" s="48"/>
      <c r="N3" s="26"/>
      <c r="O3" s="23"/>
      <c r="P3" s="23"/>
      <c r="Q3" s="23"/>
      <c r="R3" s="23"/>
      <c r="S3" s="23"/>
      <c r="T3" s="27"/>
      <c r="U3" s="20" t="s">
        <v>16</v>
      </c>
    </row>
    <row r="4" spans="1:27" ht="22.5" customHeight="1" thickBot="1" x14ac:dyDescent="0.35">
      <c r="A4" s="64"/>
      <c r="B4" s="57"/>
      <c r="C4" s="57"/>
      <c r="D4" s="57"/>
      <c r="E4" s="57"/>
      <c r="F4" s="57"/>
      <c r="G4" s="72" t="s">
        <v>48</v>
      </c>
      <c r="H4" s="73"/>
      <c r="I4" s="73"/>
      <c r="J4" s="49">
        <f>VLOOKUP(H7,$U$27:$AC$49,3)</f>
        <v>60</v>
      </c>
      <c r="K4" s="49"/>
      <c r="L4" s="49"/>
      <c r="M4" s="50"/>
      <c r="N4" s="23"/>
      <c r="O4" s="74" t="s">
        <v>13</v>
      </c>
      <c r="P4" s="75"/>
      <c r="Q4" s="75"/>
      <c r="R4" s="75"/>
      <c r="S4" s="75"/>
      <c r="T4" s="76"/>
    </row>
    <row r="5" spans="1:27" ht="21.75" customHeight="1" x14ac:dyDescent="0.25">
      <c r="A5" s="64"/>
      <c r="B5" s="57"/>
      <c r="C5" s="57"/>
      <c r="D5" s="57"/>
      <c r="E5" s="57"/>
      <c r="F5" s="57"/>
      <c r="G5" s="72" t="s">
        <v>43</v>
      </c>
      <c r="H5" s="73"/>
      <c r="I5" s="73"/>
      <c r="J5" s="51">
        <f>VLOOKUP(H7,$U$27:$AC$49,4+IF(B8="2m80",0,IF(B8="2m60",2,4)))</f>
        <v>0</v>
      </c>
      <c r="K5" s="51"/>
      <c r="L5" s="51"/>
      <c r="M5" s="52"/>
      <c r="N5" s="23"/>
      <c r="O5" s="77">
        <v>41721</v>
      </c>
      <c r="P5" s="78"/>
      <c r="Q5" s="78"/>
      <c r="R5" s="78"/>
      <c r="S5" s="78"/>
      <c r="T5" s="79"/>
      <c r="U5" s="20" t="s">
        <v>45</v>
      </c>
    </row>
    <row r="6" spans="1:27" ht="21.75" customHeight="1" thickBot="1" x14ac:dyDescent="0.3">
      <c r="A6" s="64"/>
      <c r="B6" s="57"/>
      <c r="C6" s="57"/>
      <c r="D6" s="57"/>
      <c r="E6" s="59"/>
      <c r="F6" s="59"/>
      <c r="G6" s="97" t="s">
        <v>44</v>
      </c>
      <c r="H6" s="98"/>
      <c r="I6" s="98"/>
      <c r="J6" s="53">
        <f>VLOOKUP(H7,$U$27:$AC$49,5+IF(B8="2m80",0,IF(B8="2m60",2,4)))</f>
        <v>0.249</v>
      </c>
      <c r="K6" s="53"/>
      <c r="L6" s="53"/>
      <c r="M6" s="54"/>
      <c r="N6" s="23"/>
      <c r="O6" s="80"/>
      <c r="P6" s="81"/>
      <c r="Q6" s="81"/>
      <c r="R6" s="81"/>
      <c r="S6" s="81"/>
      <c r="T6" s="82"/>
      <c r="U6" s="20" t="s">
        <v>46</v>
      </c>
    </row>
    <row r="7" spans="1:27" x14ac:dyDescent="0.25">
      <c r="A7" s="64"/>
      <c r="B7" s="60" t="s">
        <v>52</v>
      </c>
      <c r="C7" s="61"/>
      <c r="D7" s="62"/>
      <c r="E7" s="93" t="s">
        <v>17</v>
      </c>
      <c r="F7" s="93"/>
      <c r="G7" s="94"/>
      <c r="H7" s="89" t="s">
        <v>40</v>
      </c>
      <c r="I7" s="90"/>
      <c r="J7" s="90"/>
      <c r="K7" s="90"/>
      <c r="L7" s="90"/>
      <c r="M7" s="91"/>
      <c r="N7" s="23"/>
      <c r="O7" s="83" t="s">
        <v>14</v>
      </c>
      <c r="P7" s="84"/>
      <c r="Q7" s="84"/>
      <c r="R7" s="84"/>
      <c r="S7" s="84"/>
      <c r="T7" s="85"/>
      <c r="U7" s="20" t="s">
        <v>47</v>
      </c>
    </row>
    <row r="8" spans="1:27" ht="15.75" thickBot="1" x14ac:dyDescent="0.3">
      <c r="A8" s="64"/>
      <c r="B8" s="42" t="s">
        <v>45</v>
      </c>
      <c r="C8" s="43"/>
      <c r="D8" s="44"/>
      <c r="E8" s="95"/>
      <c r="F8" s="95"/>
      <c r="G8" s="96"/>
      <c r="H8" s="86"/>
      <c r="I8" s="87"/>
      <c r="J8" s="87"/>
      <c r="K8" s="87"/>
      <c r="L8" s="87"/>
      <c r="M8" s="92"/>
      <c r="N8" s="23"/>
      <c r="O8" s="86"/>
      <c r="P8" s="87"/>
      <c r="Q8" s="87"/>
      <c r="R8" s="87"/>
      <c r="S8" s="87"/>
      <c r="T8" s="88"/>
    </row>
    <row r="9" spans="1:27" s="2" customFormat="1" ht="30.75" customHeight="1" thickBot="1" x14ac:dyDescent="0.3">
      <c r="A9" s="64"/>
      <c r="B9" s="123">
        <f>A10</f>
        <v>0</v>
      </c>
      <c r="C9" s="123"/>
      <c r="D9" s="123"/>
      <c r="E9" s="124">
        <f>+A14</f>
        <v>0</v>
      </c>
      <c r="F9" s="125"/>
      <c r="G9" s="125"/>
      <c r="H9" s="124">
        <f>+A18</f>
        <v>0</v>
      </c>
      <c r="I9" s="125"/>
      <c r="J9" s="125"/>
      <c r="K9" s="124">
        <f>+A22</f>
        <v>0</v>
      </c>
      <c r="L9" s="125"/>
      <c r="M9" s="126"/>
      <c r="N9" s="24"/>
      <c r="O9" s="3" t="s">
        <v>6</v>
      </c>
      <c r="P9" s="4" t="s">
        <v>7</v>
      </c>
      <c r="Q9" s="5" t="s">
        <v>8</v>
      </c>
      <c r="R9" s="6" t="s">
        <v>9</v>
      </c>
      <c r="S9" s="5" t="s">
        <v>10</v>
      </c>
      <c r="T9" s="28" t="s">
        <v>11</v>
      </c>
      <c r="U9" s="21"/>
      <c r="V9" s="21"/>
      <c r="W9" s="21"/>
      <c r="X9" s="21"/>
      <c r="Y9" s="21"/>
      <c r="Z9" s="21"/>
      <c r="AA9" s="21"/>
    </row>
    <row r="10" spans="1:27" x14ac:dyDescent="0.25">
      <c r="A10" s="29"/>
      <c r="B10" s="151" t="s">
        <v>0</v>
      </c>
      <c r="C10" s="7" t="s">
        <v>5</v>
      </c>
      <c r="D10" s="129" t="s">
        <v>1</v>
      </c>
      <c r="E10" s="147"/>
      <c r="F10" s="8" t="str">
        <f>IF(F11="G",3,IF(F11="N",2,IF(F11="P",1,"")))</f>
        <v/>
      </c>
      <c r="G10" s="153"/>
      <c r="H10" s="147"/>
      <c r="I10" s="8" t="str">
        <f>IF(I11="G",3,IF(I11="N",2,IF(I11="P",1,"")))</f>
        <v/>
      </c>
      <c r="J10" s="153"/>
      <c r="K10" s="147"/>
      <c r="L10" s="8" t="str">
        <f>IF(L11="G",3,IF(L11="N",2,IF(L11="P",1,"")))</f>
        <v/>
      </c>
      <c r="M10" s="153"/>
      <c r="N10" s="23"/>
      <c r="O10" s="127">
        <f>SUM(B10,E10,H10,K10)</f>
        <v>0</v>
      </c>
      <c r="P10" s="128">
        <f>SUM(D10,G10,J10,M10)</f>
        <v>0</v>
      </c>
      <c r="Q10" s="107">
        <f>MAX(D12,G12,J12,M12)</f>
        <v>0</v>
      </c>
      <c r="R10" s="120" t="str">
        <f>IF(P10=0,"",O10/P10)</f>
        <v/>
      </c>
      <c r="S10" s="107">
        <f>SUM(C10,F10,I10,L10)</f>
        <v>0</v>
      </c>
      <c r="T10" s="110" t="str">
        <f>IF(ISERROR(RANK(U10,$U$10:$U$25)),"",RANK(U10,$U$10:$U$25))</f>
        <v/>
      </c>
      <c r="U10" s="99" t="e">
        <f>S10*100000+R10*1000+Q10</f>
        <v>#VALUE!</v>
      </c>
      <c r="V10" s="41">
        <f>A10</f>
        <v>0</v>
      </c>
      <c r="W10" s="40" t="str">
        <f>R10</f>
        <v/>
      </c>
    </row>
    <row r="11" spans="1:27" ht="15" customHeight="1" x14ac:dyDescent="0.25">
      <c r="A11" s="30"/>
      <c r="B11" s="152"/>
      <c r="C11" s="133" t="s">
        <v>4</v>
      </c>
      <c r="D11" s="130"/>
      <c r="E11" s="148"/>
      <c r="F11" s="131" t="str">
        <f>IF(ISNUMBER(E10),IF(E10=B14,"N",IF(E10&gt;B14,"G","P")),"")</f>
        <v/>
      </c>
      <c r="G11" s="154"/>
      <c r="H11" s="148"/>
      <c r="I11" s="131" t="str">
        <f>IF(ISNUMBER(H10),IF(H10=B18,"N",IF(H10&gt;B18,"G","P")),"")</f>
        <v/>
      </c>
      <c r="J11" s="154"/>
      <c r="K11" s="148"/>
      <c r="L11" s="131" t="str">
        <f>IF(ISNUMBER(K10),IF(K10=B22,"N",IF(K10&gt;B22,"G","P")),"")</f>
        <v/>
      </c>
      <c r="M11" s="154"/>
      <c r="N11" s="23"/>
      <c r="O11" s="116"/>
      <c r="P11" s="118"/>
      <c r="Q11" s="108"/>
      <c r="R11" s="121"/>
      <c r="S11" s="108"/>
      <c r="T11" s="111"/>
      <c r="U11" s="100"/>
      <c r="V11" s="41"/>
      <c r="W11" s="41"/>
    </row>
    <row r="12" spans="1:27" ht="15" customHeight="1" x14ac:dyDescent="0.25">
      <c r="A12" s="30"/>
      <c r="B12" s="139" t="s">
        <v>3</v>
      </c>
      <c r="C12" s="134"/>
      <c r="D12" s="141" t="s">
        <v>2</v>
      </c>
      <c r="E12" s="135" t="str">
        <f>IF(G10=0,"",E10/G10)</f>
        <v/>
      </c>
      <c r="F12" s="132"/>
      <c r="G12" s="137"/>
      <c r="H12" s="135" t="str">
        <f>IF(J10=0,"",H10/J10)</f>
        <v/>
      </c>
      <c r="I12" s="132"/>
      <c r="J12" s="137"/>
      <c r="K12" s="135" t="str">
        <f>IF(M10=0,"",K10/M10)</f>
        <v/>
      </c>
      <c r="L12" s="132"/>
      <c r="M12" s="137"/>
      <c r="N12" s="23"/>
      <c r="O12" s="116"/>
      <c r="P12" s="118"/>
      <c r="Q12" s="108"/>
      <c r="R12" s="121"/>
      <c r="S12" s="108"/>
      <c r="T12" s="111"/>
      <c r="U12" s="100"/>
      <c r="V12" s="41"/>
      <c r="W12" s="41"/>
    </row>
    <row r="13" spans="1:27" ht="15.75" thickBot="1" x14ac:dyDescent="0.3">
      <c r="A13" s="31"/>
      <c r="B13" s="144"/>
      <c r="C13" s="9"/>
      <c r="D13" s="145"/>
      <c r="E13" s="146"/>
      <c r="F13" s="10"/>
      <c r="G13" s="143"/>
      <c r="H13" s="146"/>
      <c r="I13" s="10"/>
      <c r="J13" s="143"/>
      <c r="K13" s="146"/>
      <c r="L13" s="10"/>
      <c r="M13" s="143"/>
      <c r="N13" s="23"/>
      <c r="O13" s="116"/>
      <c r="P13" s="118"/>
      <c r="Q13" s="108"/>
      <c r="R13" s="121"/>
      <c r="S13" s="108"/>
      <c r="T13" s="111"/>
      <c r="U13" s="100"/>
      <c r="V13" s="41"/>
      <c r="W13" s="41"/>
    </row>
    <row r="14" spans="1:27" ht="15" customHeight="1" x14ac:dyDescent="0.25">
      <c r="A14" s="32"/>
      <c r="B14" s="147"/>
      <c r="C14" s="8" t="str">
        <f>IF(F10="","",4-F10)</f>
        <v/>
      </c>
      <c r="D14" s="149" t="str">
        <f>IF(G10="","",G10)</f>
        <v/>
      </c>
      <c r="E14" s="11" t="s">
        <v>0</v>
      </c>
      <c r="F14" s="7" t="s">
        <v>5</v>
      </c>
      <c r="G14" s="12" t="s">
        <v>1</v>
      </c>
      <c r="H14" s="147"/>
      <c r="I14" s="8" t="str">
        <f>IF(I15="G",3,IF(I15="N",2,IF(I15="P",1,"")))</f>
        <v/>
      </c>
      <c r="J14" s="153"/>
      <c r="K14" s="147"/>
      <c r="L14" s="8" t="str">
        <f>IF(L15="G",3,IF(L15="N",2,IF(L15="P",1,"")))</f>
        <v/>
      </c>
      <c r="M14" s="153"/>
      <c r="N14" s="23"/>
      <c r="O14" s="116">
        <f t="shared" ref="O14" si="0">SUM(B14,E14,H14,K14)</f>
        <v>0</v>
      </c>
      <c r="P14" s="118">
        <f t="shared" ref="P14" si="1">SUM(D14,G14,J14,M14)</f>
        <v>0</v>
      </c>
      <c r="Q14" s="108">
        <f t="shared" ref="Q14" si="2">MAX(D16,G16,J16,M16)</f>
        <v>0</v>
      </c>
      <c r="R14" s="120" t="str">
        <f t="shared" ref="R14" si="3">IF(P14=0,"",O14/P14)</f>
        <v/>
      </c>
      <c r="S14" s="108">
        <f t="shared" ref="S14" si="4">SUM(C14,F14,I14,L14)</f>
        <v>0</v>
      </c>
      <c r="T14" s="112" t="str">
        <f t="shared" ref="T14" si="5">IF(ISERROR(RANK(U14,$U$10:$U$25)),"",RANK(U14,$U$10:$U$25))</f>
        <v/>
      </c>
      <c r="U14" s="101" t="e">
        <f t="shared" ref="U14" si="6">S14*100000+R14*1000+Q14</f>
        <v>#VALUE!</v>
      </c>
      <c r="V14" s="41">
        <f>A14</f>
        <v>0</v>
      </c>
      <c r="W14" s="40" t="str">
        <f>R14</f>
        <v/>
      </c>
    </row>
    <row r="15" spans="1:27" ht="15" customHeight="1" x14ac:dyDescent="0.25">
      <c r="A15" s="33"/>
      <c r="B15" s="148"/>
      <c r="C15" s="131" t="str">
        <f>IF(C14=1,"P",IF(C14=2,"N",IF(C14=3,"G","")))</f>
        <v/>
      </c>
      <c r="D15" s="150"/>
      <c r="E15" s="13"/>
      <c r="F15" s="133" t="s">
        <v>4</v>
      </c>
      <c r="G15" s="14"/>
      <c r="H15" s="148"/>
      <c r="I15" s="131" t="str">
        <f>IF(ISNUMBER(H14),IF(H14=E18,"N",IF(H14&gt;E18,"G","P")),"")</f>
        <v/>
      </c>
      <c r="J15" s="154"/>
      <c r="K15" s="148"/>
      <c r="L15" s="131" t="str">
        <f>IF(ISNUMBER(K14),IF(K14=E22,"N",IF(K14&gt;E22,"G","P")),"")</f>
        <v/>
      </c>
      <c r="M15" s="154"/>
      <c r="N15" s="23"/>
      <c r="O15" s="116"/>
      <c r="P15" s="118"/>
      <c r="Q15" s="108"/>
      <c r="R15" s="121"/>
      <c r="S15" s="108"/>
      <c r="T15" s="113"/>
      <c r="U15" s="102"/>
      <c r="V15" s="41"/>
      <c r="W15" s="41"/>
    </row>
    <row r="16" spans="1:27" ht="15" customHeight="1" x14ac:dyDescent="0.25">
      <c r="A16" s="33"/>
      <c r="B16" s="135" t="str">
        <f>IF(D14="","",B14/D14)</f>
        <v/>
      </c>
      <c r="C16" s="132"/>
      <c r="D16" s="137"/>
      <c r="E16" s="15" t="s">
        <v>3</v>
      </c>
      <c r="F16" s="134"/>
      <c r="G16" s="16" t="s">
        <v>2</v>
      </c>
      <c r="H16" s="135" t="s">
        <v>3</v>
      </c>
      <c r="I16" s="132"/>
      <c r="J16" s="137"/>
      <c r="K16" s="135" t="str">
        <f>IF(M14=0,"",K14/M14)</f>
        <v/>
      </c>
      <c r="L16" s="132"/>
      <c r="M16" s="137"/>
      <c r="N16" s="23"/>
      <c r="O16" s="116"/>
      <c r="P16" s="118"/>
      <c r="Q16" s="108"/>
      <c r="R16" s="121"/>
      <c r="S16" s="108"/>
      <c r="T16" s="113"/>
      <c r="U16" s="102"/>
      <c r="V16" s="41"/>
      <c r="W16" s="41"/>
    </row>
    <row r="17" spans="1:29" ht="15.75" customHeight="1" thickBot="1" x14ac:dyDescent="0.3">
      <c r="A17" s="34"/>
      <c r="B17" s="146"/>
      <c r="C17" s="10"/>
      <c r="D17" s="143"/>
      <c r="E17" s="17"/>
      <c r="F17" s="9"/>
      <c r="G17" s="18"/>
      <c r="H17" s="146"/>
      <c r="I17" s="10"/>
      <c r="J17" s="143"/>
      <c r="K17" s="146"/>
      <c r="L17" s="10"/>
      <c r="M17" s="143"/>
      <c r="N17" s="23"/>
      <c r="O17" s="116"/>
      <c r="P17" s="118"/>
      <c r="Q17" s="108"/>
      <c r="R17" s="121"/>
      <c r="S17" s="108"/>
      <c r="T17" s="114"/>
      <c r="U17" s="99"/>
      <c r="V17" s="41"/>
      <c r="W17" s="41"/>
    </row>
    <row r="18" spans="1:29" ht="15" customHeight="1" x14ac:dyDescent="0.25">
      <c r="A18" s="29"/>
      <c r="B18" s="147"/>
      <c r="C18" s="8" t="str">
        <f>IF(I10="","",4-I10)</f>
        <v/>
      </c>
      <c r="D18" s="149" t="str">
        <f>IF(J10="","",J10)</f>
        <v/>
      </c>
      <c r="E18" s="147"/>
      <c r="F18" s="8" t="str">
        <f>IF(I14="","",4-I14)</f>
        <v/>
      </c>
      <c r="G18" s="149" t="str">
        <f>IF(J14="","",J14)</f>
        <v/>
      </c>
      <c r="H18" s="151" t="s">
        <v>0</v>
      </c>
      <c r="I18" s="7" t="s">
        <v>5</v>
      </c>
      <c r="J18" s="129" t="s">
        <v>1</v>
      </c>
      <c r="K18" s="147"/>
      <c r="L18" s="8" t="str">
        <f>IF(L19="G",3,IF(L19="N",2,IF(L19="P",1,"")))</f>
        <v/>
      </c>
      <c r="M18" s="153"/>
      <c r="N18" s="23"/>
      <c r="O18" s="116">
        <f t="shared" ref="O18" si="7">SUM(B18,E18,H18,K18)</f>
        <v>0</v>
      </c>
      <c r="P18" s="118">
        <f t="shared" ref="P18" si="8">SUM(D18,G18,J18,M18)</f>
        <v>0</v>
      </c>
      <c r="Q18" s="108">
        <f t="shared" ref="Q18" si="9">MAX(D20,G20,J20,M20)</f>
        <v>0</v>
      </c>
      <c r="R18" s="120" t="str">
        <f t="shared" ref="R18" si="10">IF(P18=0,"",O18/P18)</f>
        <v/>
      </c>
      <c r="S18" s="108">
        <f t="shared" ref="S18" si="11">SUM(C18,F18,I18,L18)</f>
        <v>0</v>
      </c>
      <c r="T18" s="112" t="str">
        <f t="shared" ref="T18" si="12">IF(ISERROR(RANK(U18,$U$10:$U$25)),"",RANK(U18,$U$10:$U$25))</f>
        <v/>
      </c>
      <c r="U18" s="101" t="e">
        <f t="shared" ref="U18" si="13">S18*100000+R18*1000+Q18</f>
        <v>#VALUE!</v>
      </c>
      <c r="V18" s="41">
        <f>A18</f>
        <v>0</v>
      </c>
      <c r="W18" s="40" t="str">
        <f>R18</f>
        <v/>
      </c>
    </row>
    <row r="19" spans="1:29" ht="15" customHeight="1" x14ac:dyDescent="0.25">
      <c r="A19" s="30"/>
      <c r="B19" s="148"/>
      <c r="C19" s="131" t="str">
        <f>IF(C18=1,"P",IF(C18=2,"N",IF(C18=3,"G","")))</f>
        <v/>
      </c>
      <c r="D19" s="150"/>
      <c r="E19" s="148"/>
      <c r="F19" s="131" t="str">
        <f>IF(F18=1,"P",IF(F18=2,"N",IF(F18=3,"G","")))</f>
        <v/>
      </c>
      <c r="G19" s="150"/>
      <c r="H19" s="152"/>
      <c r="I19" s="133" t="s">
        <v>4</v>
      </c>
      <c r="J19" s="130"/>
      <c r="K19" s="148"/>
      <c r="L19" s="131" t="str">
        <f>IF(ISNUMBER(K18),IF(K18=H22,"N",IF(K18&gt;H22,"G","P")),"")</f>
        <v/>
      </c>
      <c r="M19" s="154"/>
      <c r="N19" s="23"/>
      <c r="O19" s="116"/>
      <c r="P19" s="118"/>
      <c r="Q19" s="108"/>
      <c r="R19" s="121"/>
      <c r="S19" s="108"/>
      <c r="T19" s="113"/>
      <c r="U19" s="102"/>
      <c r="V19" s="41"/>
      <c r="W19" s="41"/>
    </row>
    <row r="20" spans="1:29" ht="15" customHeight="1" x14ac:dyDescent="0.25">
      <c r="A20" s="30"/>
      <c r="B20" s="135" t="str">
        <f>IF(D18="","",B18/D18)</f>
        <v/>
      </c>
      <c r="C20" s="132"/>
      <c r="D20" s="137"/>
      <c r="E20" s="135" t="str">
        <f>IF(G18="","",E18/G18)</f>
        <v/>
      </c>
      <c r="F20" s="132"/>
      <c r="G20" s="137"/>
      <c r="H20" s="139" t="s">
        <v>3</v>
      </c>
      <c r="I20" s="134"/>
      <c r="J20" s="141" t="s">
        <v>2</v>
      </c>
      <c r="K20" s="135" t="str">
        <f>IF(M18=0,"",K18/M18)</f>
        <v/>
      </c>
      <c r="L20" s="132"/>
      <c r="M20" s="137"/>
      <c r="N20" s="23"/>
      <c r="O20" s="116"/>
      <c r="P20" s="118"/>
      <c r="Q20" s="108"/>
      <c r="R20" s="121"/>
      <c r="S20" s="108"/>
      <c r="T20" s="113"/>
      <c r="U20" s="102"/>
      <c r="V20" s="41"/>
      <c r="W20" s="41"/>
    </row>
    <row r="21" spans="1:29" ht="15.75" customHeight="1" thickBot="1" x14ac:dyDescent="0.3">
      <c r="A21" s="31"/>
      <c r="B21" s="146"/>
      <c r="C21" s="10"/>
      <c r="D21" s="143"/>
      <c r="E21" s="146"/>
      <c r="F21" s="10"/>
      <c r="G21" s="143"/>
      <c r="H21" s="144"/>
      <c r="I21" s="9"/>
      <c r="J21" s="145"/>
      <c r="K21" s="146"/>
      <c r="L21" s="10"/>
      <c r="M21" s="143"/>
      <c r="N21" s="23"/>
      <c r="O21" s="116"/>
      <c r="P21" s="118"/>
      <c r="Q21" s="108"/>
      <c r="R21" s="121"/>
      <c r="S21" s="108"/>
      <c r="T21" s="114"/>
      <c r="U21" s="99"/>
      <c r="V21" s="41"/>
      <c r="W21" s="41"/>
    </row>
    <row r="22" spans="1:29" ht="15" customHeight="1" x14ac:dyDescent="0.25">
      <c r="A22" s="32"/>
      <c r="B22" s="147"/>
      <c r="C22" s="8" t="str">
        <f>IF(L10="","",4-L10)</f>
        <v/>
      </c>
      <c r="D22" s="149" t="str">
        <f>IF(M10="","",M10)</f>
        <v/>
      </c>
      <c r="E22" s="147"/>
      <c r="F22" s="8" t="str">
        <f>IF(L14="","",4-L14)</f>
        <v/>
      </c>
      <c r="G22" s="149" t="str">
        <f>IF(M14="","",M14)</f>
        <v/>
      </c>
      <c r="H22" s="147"/>
      <c r="I22" s="8" t="str">
        <f>IF(L18="","",4-L18)</f>
        <v/>
      </c>
      <c r="J22" s="149" t="str">
        <f>IF(M18="","",M18)</f>
        <v/>
      </c>
      <c r="K22" s="151" t="s">
        <v>0</v>
      </c>
      <c r="L22" s="7" t="s">
        <v>5</v>
      </c>
      <c r="M22" s="129" t="s">
        <v>1</v>
      </c>
      <c r="N22" s="23"/>
      <c r="O22" s="116">
        <f t="shared" ref="O22" si="14">SUM(B22,E22,H22,K22)</f>
        <v>0</v>
      </c>
      <c r="P22" s="118">
        <f t="shared" ref="P22" si="15">SUM(D22,G22,J22,M22)</f>
        <v>0</v>
      </c>
      <c r="Q22" s="108">
        <f t="shared" ref="Q22" si="16">MAX(D24,G24,J24,M24)</f>
        <v>0</v>
      </c>
      <c r="R22" s="120" t="str">
        <f t="shared" ref="R22" si="17">IF(P22=0,"",O22/P22)</f>
        <v/>
      </c>
      <c r="S22" s="108">
        <f t="shared" ref="S22" si="18">SUM(C22,F22,I22,L22)</f>
        <v>0</v>
      </c>
      <c r="T22" s="112" t="str">
        <f t="shared" ref="T22" si="19">IF(ISERROR(RANK(U22,$U$10:$U$25)),"",RANK(U22,$U$10:$U$25))</f>
        <v/>
      </c>
      <c r="U22" s="101" t="e">
        <f t="shared" ref="U22" si="20">S22*100000+R22*1000+Q22</f>
        <v>#VALUE!</v>
      </c>
      <c r="V22" s="41">
        <f>A22</f>
        <v>0</v>
      </c>
      <c r="W22" s="40" t="str">
        <f>R22</f>
        <v/>
      </c>
    </row>
    <row r="23" spans="1:29" ht="15" customHeight="1" x14ac:dyDescent="0.25">
      <c r="A23" s="33"/>
      <c r="B23" s="148"/>
      <c r="C23" s="131" t="str">
        <f>IF(C22=1,"P",IF(C22=2,"N",IF(C22=3,"G","")))</f>
        <v/>
      </c>
      <c r="D23" s="150"/>
      <c r="E23" s="148"/>
      <c r="F23" s="131" t="str">
        <f>IF(F22=1,"P",IF(F22=2,"N",IF(F22=3,"G","")))</f>
        <v/>
      </c>
      <c r="G23" s="150"/>
      <c r="H23" s="148"/>
      <c r="I23" s="131" t="str">
        <f>IF(I22=1,"P",IF(I22=2,"N",IF(I22=3,"G","")))</f>
        <v/>
      </c>
      <c r="J23" s="150"/>
      <c r="K23" s="152"/>
      <c r="L23" s="133" t="s">
        <v>4</v>
      </c>
      <c r="M23" s="130"/>
      <c r="N23" s="23"/>
      <c r="O23" s="116"/>
      <c r="P23" s="118"/>
      <c r="Q23" s="108"/>
      <c r="R23" s="121"/>
      <c r="S23" s="108"/>
      <c r="T23" s="113"/>
      <c r="U23" s="102"/>
      <c r="V23" s="41"/>
      <c r="W23" s="41"/>
    </row>
    <row r="24" spans="1:29" ht="15" customHeight="1" x14ac:dyDescent="0.25">
      <c r="A24" s="33"/>
      <c r="B24" s="135" t="str">
        <f>IF(D22="","",B22/D22)</f>
        <v/>
      </c>
      <c r="C24" s="132"/>
      <c r="D24" s="137"/>
      <c r="E24" s="135" t="str">
        <f>IF(G22="","",E22/G22)</f>
        <v/>
      </c>
      <c r="F24" s="132"/>
      <c r="G24" s="137"/>
      <c r="H24" s="135" t="str">
        <f>IF(J22="","",H22/J22)</f>
        <v/>
      </c>
      <c r="I24" s="132"/>
      <c r="J24" s="137"/>
      <c r="K24" s="139" t="s">
        <v>3</v>
      </c>
      <c r="L24" s="134"/>
      <c r="M24" s="141" t="s">
        <v>2</v>
      </c>
      <c r="N24" s="23"/>
      <c r="O24" s="116"/>
      <c r="P24" s="118"/>
      <c r="Q24" s="108"/>
      <c r="R24" s="121"/>
      <c r="S24" s="108"/>
      <c r="T24" s="113"/>
      <c r="U24" s="102"/>
      <c r="V24" s="41"/>
      <c r="W24" s="41"/>
    </row>
    <row r="25" spans="1:29" ht="15.75" customHeight="1" thickBot="1" x14ac:dyDescent="0.3">
      <c r="A25" s="35"/>
      <c r="B25" s="136"/>
      <c r="C25" s="36"/>
      <c r="D25" s="138"/>
      <c r="E25" s="136"/>
      <c r="F25" s="36"/>
      <c r="G25" s="138"/>
      <c r="H25" s="136"/>
      <c r="I25" s="36"/>
      <c r="J25" s="138"/>
      <c r="K25" s="140"/>
      <c r="L25" s="37"/>
      <c r="M25" s="142"/>
      <c r="N25" s="38"/>
      <c r="O25" s="117"/>
      <c r="P25" s="119"/>
      <c r="Q25" s="109"/>
      <c r="R25" s="122"/>
      <c r="S25" s="109"/>
      <c r="T25" s="115"/>
      <c r="U25" s="99"/>
      <c r="V25" s="41"/>
      <c r="W25" s="41"/>
      <c r="X25" s="45" t="s">
        <v>45</v>
      </c>
      <c r="Y25" s="45"/>
      <c r="Z25" s="45" t="s">
        <v>46</v>
      </c>
      <c r="AA25" s="45"/>
      <c r="AB25" s="46" t="s">
        <v>47</v>
      </c>
      <c r="AC25" s="46"/>
    </row>
    <row r="26" spans="1:29" ht="15.75" thickTop="1" x14ac:dyDescent="0.25">
      <c r="U26" s="20" t="s">
        <v>41</v>
      </c>
      <c r="V26" s="20">
        <v>25</v>
      </c>
      <c r="W26" s="20">
        <v>50</v>
      </c>
      <c r="X26" s="22">
        <v>0.25</v>
      </c>
      <c r="Y26" s="22">
        <v>25</v>
      </c>
      <c r="Z26" s="22">
        <v>0.27500000000000002</v>
      </c>
      <c r="AA26" s="22">
        <v>25</v>
      </c>
      <c r="AB26" s="19" t="s">
        <v>49</v>
      </c>
      <c r="AC26" s="19" t="s">
        <v>49</v>
      </c>
    </row>
    <row r="27" spans="1:29" ht="28.5" customHeight="1" x14ac:dyDescent="0.25">
      <c r="B27" s="39"/>
      <c r="U27" s="20" t="s">
        <v>32</v>
      </c>
      <c r="V27" s="20">
        <v>35</v>
      </c>
      <c r="W27" s="20" t="s">
        <v>49</v>
      </c>
      <c r="X27" s="22" t="s">
        <v>49</v>
      </c>
      <c r="Y27" s="22" t="s">
        <v>49</v>
      </c>
      <c r="Z27" s="22" t="s">
        <v>49</v>
      </c>
      <c r="AA27" s="22" t="s">
        <v>49</v>
      </c>
      <c r="AB27" s="22">
        <v>0.6</v>
      </c>
      <c r="AC27" s="22">
        <v>0.94899999999999995</v>
      </c>
    </row>
    <row r="28" spans="1:29" ht="28.5" customHeight="1" x14ac:dyDescent="0.25">
      <c r="B28" s="39"/>
      <c r="U28" s="20" t="s">
        <v>37</v>
      </c>
      <c r="V28" s="20">
        <v>30</v>
      </c>
      <c r="W28" s="20" t="s">
        <v>49</v>
      </c>
      <c r="X28" s="22" t="s">
        <v>49</v>
      </c>
      <c r="Y28" s="22" t="s">
        <v>49</v>
      </c>
      <c r="Z28" s="22" t="s">
        <v>49</v>
      </c>
      <c r="AA28" s="22" t="s">
        <v>49</v>
      </c>
      <c r="AB28" s="22">
        <v>0.45</v>
      </c>
      <c r="AC28" s="22">
        <v>0.59899999999999998</v>
      </c>
    </row>
    <row r="29" spans="1:29" ht="28.5" customHeight="1" x14ac:dyDescent="0.25">
      <c r="B29" s="39"/>
      <c r="U29" s="20" t="s">
        <v>38</v>
      </c>
      <c r="V29" s="20">
        <v>25</v>
      </c>
      <c r="W29" s="20">
        <v>60</v>
      </c>
      <c r="X29" s="22">
        <v>0.36</v>
      </c>
      <c r="Y29" s="22">
        <v>0.52200000000000002</v>
      </c>
      <c r="Z29" s="22">
        <v>0.39600000000000002</v>
      </c>
      <c r="AA29" s="22">
        <v>0.57399999999999995</v>
      </c>
      <c r="AB29" s="25" t="s">
        <v>49</v>
      </c>
      <c r="AC29" s="25" t="s">
        <v>49</v>
      </c>
    </row>
    <row r="30" spans="1:29" ht="28.5" customHeight="1" x14ac:dyDescent="0.25">
      <c r="B30" s="39"/>
      <c r="U30" s="20" t="s">
        <v>39</v>
      </c>
      <c r="V30" s="20">
        <v>20</v>
      </c>
      <c r="W30" s="20">
        <v>60</v>
      </c>
      <c r="X30" s="22">
        <v>0.25</v>
      </c>
      <c r="Y30" s="22">
        <v>0.35899999999999999</v>
      </c>
      <c r="Z30" s="22">
        <v>0.27500000000000002</v>
      </c>
      <c r="AA30" s="22">
        <v>0.39500000000000002</v>
      </c>
      <c r="AB30" s="25" t="s">
        <v>49</v>
      </c>
      <c r="AC30" s="25" t="s">
        <v>49</v>
      </c>
    </row>
    <row r="31" spans="1:29" x14ac:dyDescent="0.25">
      <c r="U31" s="20" t="s">
        <v>40</v>
      </c>
      <c r="V31" s="20">
        <v>15</v>
      </c>
      <c r="W31" s="20">
        <v>60</v>
      </c>
      <c r="X31" s="22">
        <v>0</v>
      </c>
      <c r="Y31" s="22">
        <v>0.249</v>
      </c>
      <c r="Z31" s="22">
        <v>0</v>
      </c>
      <c r="AA31" s="22">
        <v>0.27400000000000002</v>
      </c>
      <c r="AB31" s="25" t="s">
        <v>49</v>
      </c>
      <c r="AC31" s="25" t="s">
        <v>49</v>
      </c>
    </row>
    <row r="32" spans="1:29" x14ac:dyDescent="0.25">
      <c r="U32" s="20" t="s">
        <v>36</v>
      </c>
      <c r="V32" s="20" t="s">
        <v>49</v>
      </c>
      <c r="W32" s="20" t="s">
        <v>49</v>
      </c>
      <c r="X32" s="20" t="s">
        <v>49</v>
      </c>
      <c r="Y32" s="20" t="s">
        <v>49</v>
      </c>
      <c r="Z32" s="20" t="s">
        <v>49</v>
      </c>
      <c r="AA32" s="20" t="s">
        <v>49</v>
      </c>
      <c r="AB32" s="25" t="s">
        <v>49</v>
      </c>
      <c r="AC32" s="25" t="s">
        <v>49</v>
      </c>
    </row>
    <row r="33" spans="16:29" x14ac:dyDescent="0.25">
      <c r="U33" s="20" t="s">
        <v>28</v>
      </c>
      <c r="V33" s="20">
        <v>100</v>
      </c>
      <c r="W33" s="20" t="s">
        <v>49</v>
      </c>
      <c r="X33" s="20" t="s">
        <v>49</v>
      </c>
      <c r="Y33" s="20" t="s">
        <v>49</v>
      </c>
      <c r="Z33" s="20" t="s">
        <v>49</v>
      </c>
      <c r="AA33" s="20" t="s">
        <v>49</v>
      </c>
      <c r="AB33" s="25">
        <v>2.2999999999999998</v>
      </c>
      <c r="AC33" s="25">
        <v>4.99</v>
      </c>
    </row>
    <row r="34" spans="16:29" x14ac:dyDescent="0.25">
      <c r="U34" s="20" t="s">
        <v>29</v>
      </c>
      <c r="V34" s="20">
        <v>80</v>
      </c>
      <c r="W34" s="20" t="s">
        <v>49</v>
      </c>
      <c r="X34" s="22">
        <v>1.75</v>
      </c>
      <c r="Y34" s="22">
        <v>2.57</v>
      </c>
      <c r="Z34" s="22">
        <v>2.19</v>
      </c>
      <c r="AA34" s="22">
        <v>3.21</v>
      </c>
      <c r="AB34" s="25" t="s">
        <v>49</v>
      </c>
      <c r="AC34" s="25" t="s">
        <v>49</v>
      </c>
    </row>
    <row r="35" spans="16:29" x14ac:dyDescent="0.25">
      <c r="U35" s="20" t="s">
        <v>30</v>
      </c>
      <c r="V35" s="20">
        <v>60</v>
      </c>
      <c r="W35" s="20" t="s">
        <v>49</v>
      </c>
      <c r="X35" s="22">
        <v>1</v>
      </c>
      <c r="Y35" s="22">
        <v>1.74</v>
      </c>
      <c r="Z35" s="22">
        <v>1.25</v>
      </c>
      <c r="AA35" s="22">
        <v>2.1800000000000002</v>
      </c>
      <c r="AB35" s="25" t="s">
        <v>49</v>
      </c>
      <c r="AC35" s="25" t="s">
        <v>49</v>
      </c>
    </row>
    <row r="36" spans="16:29" x14ac:dyDescent="0.25">
      <c r="U36" s="20" t="s">
        <v>31</v>
      </c>
      <c r="V36" s="20">
        <v>40</v>
      </c>
      <c r="W36" s="20">
        <v>30</v>
      </c>
      <c r="X36" s="22">
        <v>0</v>
      </c>
      <c r="Y36" s="22">
        <v>0.99</v>
      </c>
      <c r="Z36" s="22">
        <v>0</v>
      </c>
      <c r="AA36" s="22">
        <v>1.24</v>
      </c>
      <c r="AB36" s="25" t="s">
        <v>49</v>
      </c>
      <c r="AC36" s="25" t="s">
        <v>49</v>
      </c>
    </row>
    <row r="37" spans="16:29" x14ac:dyDescent="0.25">
      <c r="U37" s="20" t="s">
        <v>24</v>
      </c>
      <c r="V37" s="20">
        <v>200</v>
      </c>
      <c r="W37" s="20" t="s">
        <v>49</v>
      </c>
      <c r="X37" s="22" t="s">
        <v>49</v>
      </c>
      <c r="Y37" s="22" t="s">
        <v>49</v>
      </c>
      <c r="Z37" s="22" t="s">
        <v>49</v>
      </c>
      <c r="AA37" s="22" t="s">
        <v>49</v>
      </c>
      <c r="AB37" s="25">
        <v>10</v>
      </c>
      <c r="AC37" s="25">
        <v>19.989999999999998</v>
      </c>
    </row>
    <row r="38" spans="16:29" x14ac:dyDescent="0.25">
      <c r="U38" s="20" t="s">
        <v>27</v>
      </c>
      <c r="V38" s="20">
        <v>120</v>
      </c>
      <c r="W38" s="20" t="s">
        <v>49</v>
      </c>
      <c r="X38" s="22" t="s">
        <v>49</v>
      </c>
      <c r="Y38" s="22" t="s">
        <v>49</v>
      </c>
      <c r="Z38" s="22" t="s">
        <v>49</v>
      </c>
      <c r="AA38" s="22" t="s">
        <v>49</v>
      </c>
      <c r="AB38" s="25">
        <v>5</v>
      </c>
      <c r="AC38" s="25">
        <v>9.99</v>
      </c>
    </row>
    <row r="39" spans="16:29" x14ac:dyDescent="0.25">
      <c r="U39" s="20" t="s">
        <v>25</v>
      </c>
      <c r="V39" s="20">
        <v>120</v>
      </c>
      <c r="W39" s="20" t="s">
        <v>49</v>
      </c>
      <c r="X39" s="22">
        <v>3.5</v>
      </c>
      <c r="Y39" s="22">
        <v>6.24</v>
      </c>
      <c r="Z39" s="22">
        <v>3.89</v>
      </c>
      <c r="AA39" s="22">
        <v>6.93</v>
      </c>
      <c r="AB39" s="25" t="s">
        <v>49</v>
      </c>
      <c r="AC39" s="25" t="s">
        <v>49</v>
      </c>
    </row>
    <row r="40" spans="16:29" x14ac:dyDescent="0.25">
      <c r="U40" s="20" t="s">
        <v>26</v>
      </c>
      <c r="V40" s="20">
        <v>80</v>
      </c>
      <c r="W40" s="20" t="s">
        <v>49</v>
      </c>
      <c r="X40" s="22">
        <v>0</v>
      </c>
      <c r="Y40" s="22">
        <v>3.49</v>
      </c>
      <c r="Z40" s="22">
        <v>0</v>
      </c>
      <c r="AA40" s="22">
        <v>3.88</v>
      </c>
      <c r="AB40" s="25" t="s">
        <v>49</v>
      </c>
      <c r="AC40" s="25" t="s">
        <v>49</v>
      </c>
    </row>
    <row r="41" spans="16:29" x14ac:dyDescent="0.25">
      <c r="U41" s="20" t="s">
        <v>34</v>
      </c>
      <c r="V41" s="20" t="s">
        <v>49</v>
      </c>
      <c r="W41" s="20" t="s">
        <v>49</v>
      </c>
      <c r="X41" s="22" t="s">
        <v>49</v>
      </c>
      <c r="Y41" s="22" t="s">
        <v>49</v>
      </c>
      <c r="Z41" s="22" t="s">
        <v>49</v>
      </c>
      <c r="AA41" s="22" t="s">
        <v>49</v>
      </c>
      <c r="AB41" s="25" t="s">
        <v>49</v>
      </c>
      <c r="AC41" s="25" t="s">
        <v>49</v>
      </c>
    </row>
    <row r="42" spans="16:29" x14ac:dyDescent="0.25">
      <c r="U42" s="20" t="s">
        <v>35</v>
      </c>
      <c r="V42" s="20" t="s">
        <v>49</v>
      </c>
      <c r="W42" s="20" t="s">
        <v>49</v>
      </c>
      <c r="X42" s="22" t="s">
        <v>49</v>
      </c>
      <c r="Y42" s="22" t="s">
        <v>49</v>
      </c>
      <c r="Z42" s="22" t="s">
        <v>49</v>
      </c>
      <c r="AA42" s="22" t="s">
        <v>49</v>
      </c>
      <c r="AB42" s="25" t="s">
        <v>49</v>
      </c>
      <c r="AC42" s="25" t="s">
        <v>49</v>
      </c>
    </row>
    <row r="43" spans="16:29" x14ac:dyDescent="0.25">
      <c r="P43" s="1" t="str">
        <f>H7</f>
        <v>3 BANDES R2</v>
      </c>
      <c r="U43" s="20" t="s">
        <v>33</v>
      </c>
      <c r="V43" s="20">
        <v>150</v>
      </c>
      <c r="W43" s="20">
        <v>20</v>
      </c>
      <c r="X43" s="22">
        <v>1.2</v>
      </c>
      <c r="Y43" s="22">
        <v>150</v>
      </c>
      <c r="Z43" s="22">
        <v>1.5</v>
      </c>
      <c r="AA43" s="22">
        <v>150</v>
      </c>
      <c r="AB43" s="25" t="s">
        <v>49</v>
      </c>
      <c r="AC43" s="25" t="s">
        <v>49</v>
      </c>
    </row>
    <row r="44" spans="16:29" x14ac:dyDescent="0.25">
      <c r="U44" s="20" t="s">
        <v>18</v>
      </c>
      <c r="V44" s="20" t="s">
        <v>50</v>
      </c>
      <c r="W44" s="20" t="s">
        <v>49</v>
      </c>
      <c r="X44" s="22" t="s">
        <v>49</v>
      </c>
      <c r="Y44" s="22" t="s">
        <v>49</v>
      </c>
      <c r="Z44" s="22" t="s">
        <v>49</v>
      </c>
      <c r="AA44" s="22" t="s">
        <v>49</v>
      </c>
      <c r="AB44" s="25">
        <v>10</v>
      </c>
      <c r="AC44" s="25">
        <v>29.99</v>
      </c>
    </row>
    <row r="45" spans="16:29" x14ac:dyDescent="0.25">
      <c r="U45" s="20" t="s">
        <v>19</v>
      </c>
      <c r="V45" s="20" t="s">
        <v>51</v>
      </c>
      <c r="W45" s="20" t="s">
        <v>49</v>
      </c>
      <c r="X45" s="22">
        <v>6</v>
      </c>
      <c r="Y45" s="22">
        <v>12.49</v>
      </c>
      <c r="Z45" s="22">
        <v>7.5</v>
      </c>
      <c r="AA45" s="22">
        <v>15.61</v>
      </c>
      <c r="AB45" s="25" t="s">
        <v>49</v>
      </c>
      <c r="AC45" s="25" t="s">
        <v>49</v>
      </c>
    </row>
    <row r="46" spans="16:29" x14ac:dyDescent="0.25">
      <c r="U46" s="20" t="s">
        <v>20</v>
      </c>
      <c r="V46" s="20">
        <v>150</v>
      </c>
      <c r="W46" s="20" t="s">
        <v>49</v>
      </c>
      <c r="X46" s="22">
        <v>4</v>
      </c>
      <c r="Y46" s="22">
        <v>5.99</v>
      </c>
      <c r="Z46" s="22">
        <v>5</v>
      </c>
      <c r="AA46" s="22">
        <v>7.49</v>
      </c>
      <c r="AB46" s="25" t="s">
        <v>49</v>
      </c>
      <c r="AC46" s="25" t="s">
        <v>49</v>
      </c>
    </row>
    <row r="47" spans="16:29" x14ac:dyDescent="0.25">
      <c r="U47" s="20" t="s">
        <v>21</v>
      </c>
      <c r="V47" s="20">
        <v>100</v>
      </c>
      <c r="W47" s="20" t="s">
        <v>49</v>
      </c>
      <c r="X47" s="22">
        <v>2.2999999999999998</v>
      </c>
      <c r="Y47" s="22">
        <v>3.99</v>
      </c>
      <c r="Z47" s="22">
        <v>2.87</v>
      </c>
      <c r="AA47" s="22">
        <v>4.99</v>
      </c>
      <c r="AB47" s="25" t="s">
        <v>49</v>
      </c>
      <c r="AC47" s="25" t="s">
        <v>49</v>
      </c>
    </row>
    <row r="48" spans="16:29" x14ac:dyDescent="0.25">
      <c r="U48" s="20" t="s">
        <v>22</v>
      </c>
      <c r="V48" s="20">
        <v>70</v>
      </c>
      <c r="W48" s="20" t="s">
        <v>49</v>
      </c>
      <c r="X48" s="22">
        <v>1.2</v>
      </c>
      <c r="Y48" s="22">
        <v>2.29</v>
      </c>
      <c r="Z48" s="22">
        <v>1.5</v>
      </c>
      <c r="AA48" s="22">
        <v>2.86</v>
      </c>
      <c r="AB48" s="25" t="s">
        <v>49</v>
      </c>
      <c r="AC48" s="25" t="s">
        <v>49</v>
      </c>
    </row>
    <row r="49" spans="21:29" x14ac:dyDescent="0.25">
      <c r="U49" s="20" t="s">
        <v>23</v>
      </c>
      <c r="V49" s="20">
        <v>50</v>
      </c>
      <c r="W49" s="20" t="s">
        <v>49</v>
      </c>
      <c r="X49" s="22">
        <v>0</v>
      </c>
      <c r="Y49" s="22">
        <v>1.19</v>
      </c>
      <c r="Z49" s="22">
        <v>0</v>
      </c>
      <c r="AA49" s="22">
        <v>1.49</v>
      </c>
      <c r="AB49" s="25" t="s">
        <v>49</v>
      </c>
      <c r="AC49" s="25" t="s">
        <v>49</v>
      </c>
    </row>
  </sheetData>
  <sheetProtection sheet="1" objects="1" scenarios="1" selectLockedCells="1"/>
  <sortState ref="U26:U50">
    <sortCondition ref="U26"/>
  </sortState>
  <mergeCells count="138">
    <mergeCell ref="B10:B11"/>
    <mergeCell ref="D10:D11"/>
    <mergeCell ref="D12:D13"/>
    <mergeCell ref="B12:B13"/>
    <mergeCell ref="C11:C12"/>
    <mergeCell ref="B14:B15"/>
    <mergeCell ref="D14:D15"/>
    <mergeCell ref="C15:C16"/>
    <mergeCell ref="B16:B17"/>
    <mergeCell ref="D16:D17"/>
    <mergeCell ref="B18:B19"/>
    <mergeCell ref="D18:D19"/>
    <mergeCell ref="C19:C20"/>
    <mergeCell ref="B20:B21"/>
    <mergeCell ref="D20:D21"/>
    <mergeCell ref="B22:B23"/>
    <mergeCell ref="D22:D23"/>
    <mergeCell ref="C23:C24"/>
    <mergeCell ref="B24:B25"/>
    <mergeCell ref="D24:D25"/>
    <mergeCell ref="E10:E11"/>
    <mergeCell ref="G10:G11"/>
    <mergeCell ref="H10:H11"/>
    <mergeCell ref="J10:J11"/>
    <mergeCell ref="K10:K11"/>
    <mergeCell ref="M10:M11"/>
    <mergeCell ref="F11:F12"/>
    <mergeCell ref="I11:I12"/>
    <mergeCell ref="L11:L12"/>
    <mergeCell ref="E12:E13"/>
    <mergeCell ref="M14:M15"/>
    <mergeCell ref="F15:F16"/>
    <mergeCell ref="I15:I16"/>
    <mergeCell ref="L15:L16"/>
    <mergeCell ref="H16:H17"/>
    <mergeCell ref="J16:J17"/>
    <mergeCell ref="K16:K17"/>
    <mergeCell ref="M16:M17"/>
    <mergeCell ref="G12:G13"/>
    <mergeCell ref="H12:H13"/>
    <mergeCell ref="J12:J13"/>
    <mergeCell ref="K12:K13"/>
    <mergeCell ref="M12:M13"/>
    <mergeCell ref="H14:H15"/>
    <mergeCell ref="J14:J15"/>
    <mergeCell ref="K14:K15"/>
    <mergeCell ref="E18:E19"/>
    <mergeCell ref="G18:G19"/>
    <mergeCell ref="H18:H19"/>
    <mergeCell ref="J18:J19"/>
    <mergeCell ref="K18:K19"/>
    <mergeCell ref="M18:M19"/>
    <mergeCell ref="F19:F20"/>
    <mergeCell ref="I19:I20"/>
    <mergeCell ref="L19:L20"/>
    <mergeCell ref="E20:E21"/>
    <mergeCell ref="G20:G21"/>
    <mergeCell ref="H20:H21"/>
    <mergeCell ref="J20:J21"/>
    <mergeCell ref="K20:K21"/>
    <mergeCell ref="M20:M21"/>
    <mergeCell ref="E22:E23"/>
    <mergeCell ref="G22:G23"/>
    <mergeCell ref="H22:H23"/>
    <mergeCell ref="J22:J23"/>
    <mergeCell ref="K22:K23"/>
    <mergeCell ref="M22:M23"/>
    <mergeCell ref="F23:F24"/>
    <mergeCell ref="I23:I24"/>
    <mergeCell ref="L23:L24"/>
    <mergeCell ref="E24:E25"/>
    <mergeCell ref="G24:G25"/>
    <mergeCell ref="H24:H25"/>
    <mergeCell ref="J24:J25"/>
    <mergeCell ref="K24:K25"/>
    <mergeCell ref="M24:M25"/>
    <mergeCell ref="O22:O25"/>
    <mergeCell ref="P22:P25"/>
    <mergeCell ref="Q22:Q25"/>
    <mergeCell ref="R10:R13"/>
    <mergeCell ref="R14:R17"/>
    <mergeCell ref="R18:R21"/>
    <mergeCell ref="R22:R25"/>
    <mergeCell ref="Q10:Q13"/>
    <mergeCell ref="O14:O17"/>
    <mergeCell ref="P14:P17"/>
    <mergeCell ref="Q14:Q17"/>
    <mergeCell ref="O18:O21"/>
    <mergeCell ref="P18:P21"/>
    <mergeCell ref="Q18:Q21"/>
    <mergeCell ref="O10:O13"/>
    <mergeCell ref="P10:P13"/>
    <mergeCell ref="J3:M3"/>
    <mergeCell ref="J4:M4"/>
    <mergeCell ref="J5:M5"/>
    <mergeCell ref="J6:M6"/>
    <mergeCell ref="B1:F6"/>
    <mergeCell ref="B7:D7"/>
    <mergeCell ref="A1:A9"/>
    <mergeCell ref="J1:T2"/>
    <mergeCell ref="G3:I3"/>
    <mergeCell ref="G4:I4"/>
    <mergeCell ref="G5:I5"/>
    <mergeCell ref="O4:T4"/>
    <mergeCell ref="O5:T6"/>
    <mergeCell ref="O7:T8"/>
    <mergeCell ref="H7:M8"/>
    <mergeCell ref="E7:G8"/>
    <mergeCell ref="G6:I6"/>
    <mergeCell ref="G1:I2"/>
    <mergeCell ref="B9:D9"/>
    <mergeCell ref="E9:G9"/>
    <mergeCell ref="H9:J9"/>
    <mergeCell ref="K9:M9"/>
    <mergeCell ref="W22:W25"/>
    <mergeCell ref="B8:D8"/>
    <mergeCell ref="X25:Y25"/>
    <mergeCell ref="Z25:AA25"/>
    <mergeCell ref="AB25:AC25"/>
    <mergeCell ref="V10:V13"/>
    <mergeCell ref="V14:V17"/>
    <mergeCell ref="V18:V21"/>
    <mergeCell ref="V22:V25"/>
    <mergeCell ref="W10:W13"/>
    <mergeCell ref="W14:W17"/>
    <mergeCell ref="W18:W21"/>
    <mergeCell ref="U10:U13"/>
    <mergeCell ref="U14:U17"/>
    <mergeCell ref="U18:U21"/>
    <mergeCell ref="U22:U25"/>
    <mergeCell ref="S10:S13"/>
    <mergeCell ref="S14:S17"/>
    <mergeCell ref="S18:S21"/>
    <mergeCell ref="S22:S25"/>
    <mergeCell ref="T10:T13"/>
    <mergeCell ref="T14:T17"/>
    <mergeCell ref="T18:T21"/>
    <mergeCell ref="T22:T25"/>
  </mergeCells>
  <conditionalFormatting sqref="T10:T25">
    <cfRule type="cellIs" dxfId="36" priority="37" operator="equal">
      <formula>1</formula>
    </cfRule>
  </conditionalFormatting>
  <conditionalFormatting sqref="F11:F12">
    <cfRule type="cellIs" dxfId="35" priority="36" operator="equal">
      <formula>"N"</formula>
    </cfRule>
    <cfRule type="cellIs" dxfId="34" priority="35" operator="equal">
      <formula>"G"</formula>
    </cfRule>
    <cfRule type="cellIs" dxfId="33" priority="34" operator="equal">
      <formula>"P"</formula>
    </cfRule>
  </conditionalFormatting>
  <conditionalFormatting sqref="I11:I12">
    <cfRule type="cellIs" dxfId="32" priority="31" operator="equal">
      <formula>"P"</formula>
    </cfRule>
    <cfRule type="cellIs" dxfId="31" priority="32" operator="equal">
      <formula>"G"</formula>
    </cfRule>
    <cfRule type="cellIs" dxfId="30" priority="33" operator="equal">
      <formula>"N"</formula>
    </cfRule>
  </conditionalFormatting>
  <conditionalFormatting sqref="L11:L12">
    <cfRule type="cellIs" dxfId="29" priority="28" operator="equal">
      <formula>"P"</formula>
    </cfRule>
    <cfRule type="cellIs" dxfId="28" priority="29" operator="equal">
      <formula>"G"</formula>
    </cfRule>
    <cfRule type="cellIs" dxfId="27" priority="30" operator="equal">
      <formula>"N"</formula>
    </cfRule>
  </conditionalFormatting>
  <conditionalFormatting sqref="C15:C16">
    <cfRule type="cellIs" dxfId="26" priority="25" operator="equal">
      <formula>"P"</formula>
    </cfRule>
    <cfRule type="cellIs" dxfId="25" priority="26" operator="equal">
      <formula>"G"</formula>
    </cfRule>
    <cfRule type="cellIs" dxfId="24" priority="27" operator="equal">
      <formula>"N"</formula>
    </cfRule>
  </conditionalFormatting>
  <conditionalFormatting sqref="I15:I16">
    <cfRule type="cellIs" dxfId="23" priority="22" operator="equal">
      <formula>"P"</formula>
    </cfRule>
    <cfRule type="cellIs" dxfId="22" priority="23" operator="equal">
      <formula>"G"</formula>
    </cfRule>
    <cfRule type="cellIs" dxfId="21" priority="24" operator="equal">
      <formula>"N"</formula>
    </cfRule>
  </conditionalFormatting>
  <conditionalFormatting sqref="L15:L16">
    <cfRule type="cellIs" dxfId="20" priority="19" operator="equal">
      <formula>"P"</formula>
    </cfRule>
    <cfRule type="cellIs" dxfId="19" priority="20" operator="equal">
      <formula>"G"</formula>
    </cfRule>
    <cfRule type="cellIs" dxfId="18" priority="21" operator="equal">
      <formula>"N"</formula>
    </cfRule>
  </conditionalFormatting>
  <conditionalFormatting sqref="C19:C20">
    <cfRule type="cellIs" dxfId="17" priority="16" operator="equal">
      <formula>"P"</formula>
    </cfRule>
    <cfRule type="cellIs" dxfId="16" priority="17" operator="equal">
      <formula>"G"</formula>
    </cfRule>
    <cfRule type="cellIs" dxfId="15" priority="18" operator="equal">
      <formula>"N"</formula>
    </cfRule>
  </conditionalFormatting>
  <conditionalFormatting sqref="F19:F20">
    <cfRule type="cellIs" dxfId="14" priority="13" operator="equal">
      <formula>"P"</formula>
    </cfRule>
    <cfRule type="cellIs" dxfId="13" priority="14" operator="equal">
      <formula>"G"</formula>
    </cfRule>
    <cfRule type="cellIs" dxfId="12" priority="15" operator="equal">
      <formula>"N"</formula>
    </cfRule>
  </conditionalFormatting>
  <conditionalFormatting sqref="L19:L20">
    <cfRule type="cellIs" dxfId="11" priority="10" operator="equal">
      <formula>"P"</formula>
    </cfRule>
    <cfRule type="cellIs" dxfId="10" priority="11" operator="equal">
      <formula>"G"</formula>
    </cfRule>
    <cfRule type="cellIs" dxfId="9" priority="12" operator="equal">
      <formula>"N"</formula>
    </cfRule>
  </conditionalFormatting>
  <conditionalFormatting sqref="C23:C24">
    <cfRule type="cellIs" dxfId="8" priority="7" operator="equal">
      <formula>"P"</formula>
    </cfRule>
    <cfRule type="cellIs" dxfId="7" priority="8" operator="equal">
      <formula>"G"</formula>
    </cfRule>
    <cfRule type="cellIs" dxfId="6" priority="9" operator="equal">
      <formula>"N"</formula>
    </cfRule>
  </conditionalFormatting>
  <conditionalFormatting sqref="F23:F24">
    <cfRule type="cellIs" dxfId="5" priority="4" operator="equal">
      <formula>"P"</formula>
    </cfRule>
    <cfRule type="cellIs" dxfId="4" priority="5" operator="equal">
      <formula>"G"</formula>
    </cfRule>
    <cfRule type="cellIs" dxfId="3" priority="6" operator="equal">
      <formula>"N"</formula>
    </cfRule>
  </conditionalFormatting>
  <conditionalFormatting sqref="I23:I24">
    <cfRule type="cellIs" dxfId="2" priority="1" operator="equal">
      <formula>"P"</formula>
    </cfRule>
    <cfRule type="cellIs" dxfId="1" priority="2" operator="equal">
      <formula>"G"</formula>
    </cfRule>
    <cfRule type="cellIs" dxfId="0" priority="3" operator="equal">
      <formula>"N"</formula>
    </cfRule>
  </conditionalFormatting>
  <dataValidations count="3">
    <dataValidation type="list" allowBlank="1" showInputMessage="1" showErrorMessage="1" sqref="O7:T8">
      <formula1>$U$1:$U$3</formula1>
    </dataValidation>
    <dataValidation type="list" allowBlank="1" showInputMessage="1" showErrorMessage="1" sqref="B8:D8">
      <formula1>$U$5:$U$7</formula1>
    </dataValidation>
    <dataValidation type="list" allowBlank="1" showInputMessage="1" showErrorMessage="1" sqref="H7:M8">
      <formula1>$U$26:$U$49</formula1>
    </dataValidation>
  </dataValidations>
  <printOptions horizontalCentered="1" verticalCentered="1"/>
  <pageMargins left="0.19685039370078741" right="0.31496062992125984" top="0.74803149606299213" bottom="0.74803149606299213" header="0.31496062992125984" footer="0.31496062992125984"/>
  <pageSetup paperSize="9" scale="71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ANCOISNE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</dc:creator>
  <cp:lastModifiedBy>Serge</cp:lastModifiedBy>
  <cp:lastPrinted>2014-03-11T14:09:48Z</cp:lastPrinted>
  <dcterms:created xsi:type="dcterms:W3CDTF">2014-03-11T10:52:09Z</dcterms:created>
  <dcterms:modified xsi:type="dcterms:W3CDTF">2014-03-11T14:29:53Z</dcterms:modified>
</cp:coreProperties>
</file>